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81F18CAD-56D5-420E-8162-B8AF4021081B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H-11.0" sheetId="58175" r:id="rId1"/>
  </sheets>
  <definedNames>
    <definedName name="_xlnm.Print_Area" localSheetId="0">'H-11.0'!$A$1:$P$81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0" i="58175" l="1"/>
  <c r="P79" i="58175"/>
  <c r="O79" i="58175"/>
  <c r="P78" i="58175"/>
  <c r="O78" i="58175"/>
  <c r="P77" i="58175"/>
  <c r="O77" i="58175"/>
  <c r="P75" i="58175"/>
  <c r="O75" i="58175"/>
  <c r="P74" i="58175"/>
  <c r="O74" i="58175"/>
  <c r="P73" i="58175"/>
  <c r="O73" i="58175"/>
  <c r="P71" i="58175"/>
  <c r="O71" i="58175"/>
  <c r="P70" i="58175"/>
  <c r="O70" i="58175"/>
  <c r="P69" i="58175"/>
  <c r="O69" i="58175"/>
  <c r="P67" i="58175"/>
  <c r="O67" i="58175"/>
  <c r="P66" i="58175"/>
  <c r="O66" i="58175"/>
  <c r="P65" i="58175"/>
  <c r="O65" i="58175"/>
  <c r="P63" i="58175"/>
  <c r="O63" i="58175"/>
  <c r="P62" i="58175"/>
  <c r="O62" i="58175"/>
  <c r="P61" i="58175"/>
  <c r="O61" i="58175"/>
  <c r="P59" i="58175"/>
  <c r="O59" i="58175"/>
  <c r="P58" i="58175"/>
  <c r="O58" i="58175"/>
  <c r="P57" i="58175"/>
  <c r="O57" i="58175"/>
  <c r="P55" i="58175"/>
  <c r="O55" i="58175"/>
  <c r="P54" i="58175"/>
  <c r="O54" i="58175"/>
  <c r="P53" i="58175"/>
  <c r="O53" i="58175"/>
  <c r="P51" i="58175"/>
  <c r="O51" i="58175"/>
  <c r="P50" i="58175"/>
  <c r="O50" i="58175"/>
  <c r="P49" i="58175"/>
  <c r="O49" i="58175"/>
  <c r="P47" i="58175"/>
  <c r="O47" i="58175"/>
  <c r="P46" i="58175"/>
  <c r="O46" i="58175"/>
  <c r="P45" i="58175"/>
  <c r="O45" i="58175"/>
  <c r="P43" i="58175"/>
  <c r="O43" i="58175"/>
  <c r="P42" i="58175"/>
  <c r="O42" i="58175"/>
  <c r="P41" i="58175"/>
  <c r="O41" i="58175"/>
  <c r="P39" i="58175"/>
  <c r="O39" i="58175"/>
  <c r="P38" i="58175"/>
  <c r="O38" i="58175"/>
  <c r="P37" i="58175"/>
  <c r="O37" i="58175"/>
  <c r="P35" i="58175"/>
  <c r="O35" i="58175"/>
  <c r="P34" i="58175"/>
  <c r="O34" i="58175"/>
  <c r="P33" i="58175"/>
  <c r="O33" i="58175"/>
  <c r="P31" i="58175"/>
  <c r="O31" i="58175"/>
  <c r="P30" i="58175"/>
  <c r="O30" i="58175"/>
  <c r="P29" i="58175"/>
  <c r="O29" i="58175"/>
  <c r="P27" i="58175"/>
  <c r="O27" i="58175"/>
  <c r="P26" i="58175"/>
  <c r="O26" i="58175"/>
  <c r="P25" i="58175"/>
  <c r="O25" i="58175"/>
  <c r="P23" i="58175"/>
  <c r="O23" i="58175"/>
  <c r="P22" i="58175"/>
  <c r="O22" i="58175"/>
  <c r="P21" i="58175"/>
  <c r="O21" i="58175"/>
  <c r="P19" i="58175"/>
  <c r="O19" i="58175"/>
  <c r="P18" i="58175"/>
  <c r="O18" i="58175"/>
  <c r="P17" i="58175"/>
  <c r="O17" i="58175"/>
  <c r="P15" i="58175"/>
  <c r="O15" i="58175"/>
  <c r="P14" i="58175"/>
  <c r="O14" i="58175"/>
  <c r="P13" i="58175"/>
  <c r="O13" i="58175"/>
  <c r="P12" i="58175"/>
  <c r="O12" i="58175"/>
  <c r="P11" i="58175"/>
  <c r="O11" i="58175"/>
  <c r="P8" i="58175"/>
  <c r="O8" i="58175"/>
  <c r="P7" i="58175"/>
  <c r="O7" i="58175"/>
  <c r="N83" i="58175"/>
  <c r="N84" i="58175"/>
  <c r="N85" i="58175"/>
  <c r="N86" i="58175"/>
  <c r="N89" i="58175"/>
  <c r="N90" i="58175"/>
  <c r="N91" i="58175"/>
  <c r="N92" i="58175"/>
  <c r="N95" i="58175"/>
  <c r="N96" i="58175"/>
  <c r="N97" i="58175"/>
  <c r="N98" i="58175"/>
  <c r="P6" i="58175"/>
  <c r="O6" i="58175"/>
  <c r="N78" i="58175"/>
  <c r="N75" i="58175"/>
  <c r="N71" i="58175"/>
  <c r="N67" i="58175"/>
  <c r="N63" i="58175"/>
  <c r="N59" i="58175"/>
  <c r="N55" i="58175"/>
  <c r="N51" i="58175"/>
  <c r="N47" i="58175"/>
  <c r="N43" i="58175"/>
  <c r="N39" i="58175"/>
  <c r="N35" i="58175"/>
  <c r="N31" i="58175"/>
  <c r="N27" i="58175"/>
  <c r="N23" i="58175"/>
  <c r="N19" i="58175"/>
  <c r="N13" i="58175"/>
  <c r="N8" i="58175"/>
  <c r="N15" i="58175" l="1"/>
  <c r="N77" i="58175"/>
  <c r="N79" i="58175" s="1"/>
  <c r="M11" i="58175"/>
  <c r="L78" i="58175"/>
  <c r="L84" i="58175" s="1"/>
  <c r="L75" i="58175"/>
  <c r="L71" i="58175"/>
  <c r="L67" i="58175"/>
  <c r="L63" i="58175"/>
  <c r="L59" i="58175"/>
  <c r="L55" i="58175"/>
  <c r="L51" i="58175"/>
  <c r="L47" i="58175"/>
  <c r="L43" i="58175"/>
  <c r="L39" i="58175"/>
  <c r="L35" i="58175"/>
  <c r="L31" i="58175"/>
  <c r="L27" i="58175"/>
  <c r="L23" i="58175"/>
  <c r="L19" i="58175"/>
  <c r="L90" i="58175" s="1"/>
  <c r="L11" i="58175"/>
  <c r="L13" i="58175" s="1"/>
  <c r="L77" i="58175" s="1"/>
  <c r="L8" i="58175"/>
  <c r="L79" i="58175" l="1"/>
  <c r="L83" i="58175"/>
  <c r="L86" i="58175" s="1"/>
  <c r="L96" i="58175"/>
  <c r="L89" i="58175"/>
  <c r="L91" i="58175" s="1"/>
  <c r="L15" i="58175"/>
  <c r="K78" i="58175"/>
  <c r="K84" i="58175" s="1"/>
  <c r="K75" i="58175"/>
  <c r="K71" i="58175"/>
  <c r="K67" i="58175"/>
  <c r="K63" i="58175"/>
  <c r="K59" i="58175"/>
  <c r="K55" i="58175"/>
  <c r="K51" i="58175"/>
  <c r="K47" i="58175"/>
  <c r="K43" i="58175"/>
  <c r="K39" i="58175"/>
  <c r="K35" i="58175"/>
  <c r="K31" i="58175"/>
  <c r="K27" i="58175"/>
  <c r="K23" i="58175"/>
  <c r="K19" i="58175"/>
  <c r="K13" i="58175"/>
  <c r="K8" i="58175"/>
  <c r="L95" i="58175" l="1"/>
  <c r="L98" i="58175" s="1"/>
  <c r="L92" i="58175"/>
  <c r="K96" i="58175"/>
  <c r="L85" i="58175"/>
  <c r="K77" i="58175"/>
  <c r="K89" i="58175"/>
  <c r="K15" i="58175"/>
  <c r="J78" i="58175"/>
  <c r="J75" i="58175"/>
  <c r="J71" i="58175"/>
  <c r="J67" i="58175"/>
  <c r="J63" i="58175"/>
  <c r="J59" i="58175"/>
  <c r="J55" i="58175"/>
  <c r="J51" i="58175"/>
  <c r="J47" i="58175"/>
  <c r="J43" i="58175"/>
  <c r="J39" i="58175"/>
  <c r="J35" i="58175"/>
  <c r="J31" i="58175"/>
  <c r="J27" i="58175"/>
  <c r="J23" i="58175"/>
  <c r="J19" i="58175"/>
  <c r="J13" i="58175"/>
  <c r="J15" i="58175" s="1"/>
  <c r="J8" i="58175"/>
  <c r="L97" i="58175" l="1"/>
  <c r="K79" i="58175"/>
  <c r="K85" i="58175" s="1"/>
  <c r="K83" i="58175"/>
  <c r="K92" i="58175"/>
  <c r="K91" i="58175"/>
  <c r="K86" i="58175"/>
  <c r="J77" i="58175"/>
  <c r="J79" i="58175" s="1"/>
  <c r="I78" i="58175"/>
  <c r="I75" i="58175"/>
  <c r="I71" i="58175"/>
  <c r="I67" i="58175"/>
  <c r="I63" i="58175"/>
  <c r="I59" i="58175"/>
  <c r="I55" i="58175"/>
  <c r="I51" i="58175"/>
  <c r="I47" i="58175"/>
  <c r="I43" i="58175"/>
  <c r="I39" i="58175"/>
  <c r="I35" i="58175"/>
  <c r="I31" i="58175"/>
  <c r="I27" i="58175"/>
  <c r="I23" i="58175"/>
  <c r="I19" i="58175"/>
  <c r="I11" i="58175"/>
  <c r="I13" i="58175" s="1"/>
  <c r="I8" i="58175"/>
  <c r="K95" i="58175" l="1"/>
  <c r="I15" i="58175"/>
  <c r="I77" i="58175"/>
  <c r="I79" i="58175" s="1"/>
  <c r="H78" i="58175"/>
  <c r="H75" i="58175"/>
  <c r="H71" i="58175"/>
  <c r="H67" i="58175"/>
  <c r="H63" i="58175"/>
  <c r="H59" i="58175"/>
  <c r="H55" i="58175"/>
  <c r="H51" i="58175"/>
  <c r="H47" i="58175"/>
  <c r="H43" i="58175"/>
  <c r="H39" i="58175"/>
  <c r="H35" i="58175"/>
  <c r="H31" i="58175"/>
  <c r="H27" i="58175"/>
  <c r="H23" i="58175"/>
  <c r="H19" i="58175"/>
  <c r="H11" i="58175"/>
  <c r="H8" i="58175"/>
  <c r="H13" i="58175" l="1"/>
  <c r="K98" i="58175"/>
  <c r="K97" i="58175"/>
  <c r="H77" i="58175"/>
  <c r="H79" i="58175" s="1"/>
  <c r="H15" i="58175"/>
  <c r="G78" i="58175"/>
  <c r="G75" i="58175"/>
  <c r="G71" i="58175"/>
  <c r="G67" i="58175"/>
  <c r="G63" i="58175"/>
  <c r="G59" i="58175"/>
  <c r="G55" i="58175"/>
  <c r="G51" i="58175"/>
  <c r="G47" i="58175"/>
  <c r="G43" i="58175"/>
  <c r="G39" i="58175"/>
  <c r="G35" i="58175"/>
  <c r="G31" i="58175"/>
  <c r="G27" i="58175"/>
  <c r="G23" i="58175"/>
  <c r="G19" i="58175"/>
  <c r="G13" i="58175"/>
  <c r="G77" i="58175" s="1"/>
  <c r="G79" i="58175" s="1"/>
  <c r="G8" i="58175"/>
  <c r="G15" i="58175" l="1"/>
  <c r="F78" i="58175" l="1"/>
  <c r="F75" i="58175"/>
  <c r="F71" i="58175"/>
  <c r="F67" i="58175"/>
  <c r="F63" i="58175"/>
  <c r="F59" i="58175"/>
  <c r="F55" i="58175"/>
  <c r="F51" i="58175"/>
  <c r="F47" i="58175"/>
  <c r="F43" i="58175"/>
  <c r="F39" i="58175"/>
  <c r="F35" i="58175"/>
  <c r="F31" i="58175"/>
  <c r="F27" i="58175"/>
  <c r="F23" i="58175"/>
  <c r="F19" i="58175"/>
  <c r="F13" i="58175"/>
  <c r="F15" i="58175" s="1"/>
  <c r="F8" i="58175"/>
  <c r="F77" i="58175" l="1"/>
  <c r="E78" i="58175"/>
  <c r="E75" i="58175"/>
  <c r="E71" i="58175"/>
  <c r="E67" i="58175"/>
  <c r="E63" i="58175"/>
  <c r="E59" i="58175"/>
  <c r="E55" i="58175"/>
  <c r="E51" i="58175"/>
  <c r="E47" i="58175"/>
  <c r="E43" i="58175"/>
  <c r="E39" i="58175"/>
  <c r="E35" i="58175"/>
  <c r="E31" i="58175"/>
  <c r="E27" i="58175"/>
  <c r="E23" i="58175"/>
  <c r="E19" i="58175"/>
  <c r="E13" i="58175"/>
  <c r="E77" i="58175" s="1"/>
  <c r="E8" i="58175"/>
  <c r="E15" i="58175" l="1"/>
  <c r="F79" i="58175"/>
  <c r="E79" i="58175"/>
  <c r="M78" i="58175"/>
  <c r="M75" i="58175"/>
  <c r="M71" i="58175"/>
  <c r="M67" i="58175"/>
  <c r="M63" i="58175"/>
  <c r="M59" i="58175"/>
  <c r="M55" i="58175"/>
  <c r="M51" i="58175"/>
  <c r="M47" i="58175"/>
  <c r="M43" i="58175"/>
  <c r="M39" i="58175"/>
  <c r="M35" i="58175"/>
  <c r="M31" i="58175"/>
  <c r="M27" i="58175"/>
  <c r="M23" i="58175"/>
  <c r="M19" i="58175"/>
  <c r="M13" i="58175"/>
  <c r="M8" i="58175"/>
  <c r="M84" i="58175" l="1"/>
  <c r="M89" i="58175"/>
  <c r="M90" i="58175"/>
  <c r="M96" i="58175" s="1"/>
  <c r="M92" i="58175"/>
  <c r="M91" i="58175"/>
  <c r="M77" i="58175"/>
  <c r="M83" i="58175" s="1"/>
  <c r="M15" i="58175"/>
  <c r="C78" i="58175"/>
  <c r="C75" i="58175"/>
  <c r="C71" i="58175"/>
  <c r="C67" i="58175"/>
  <c r="C63" i="58175"/>
  <c r="C59" i="58175"/>
  <c r="C55" i="58175"/>
  <c r="C51" i="58175"/>
  <c r="C47" i="58175"/>
  <c r="C43" i="58175"/>
  <c r="C39" i="58175"/>
  <c r="C35" i="58175"/>
  <c r="C31" i="58175"/>
  <c r="C27" i="58175"/>
  <c r="C23" i="58175"/>
  <c r="C19" i="58175"/>
  <c r="C13" i="58175"/>
  <c r="C77" i="58175" s="1"/>
  <c r="C8" i="58175"/>
  <c r="M86" i="58175" l="1"/>
  <c r="M95" i="58175"/>
  <c r="M98" i="58175" s="1"/>
  <c r="C15" i="58175"/>
  <c r="M79" i="58175"/>
  <c r="C79" i="58175"/>
  <c r="B78" i="58175"/>
  <c r="D78" i="58175"/>
  <c r="D59" i="58175"/>
  <c r="B59" i="58175"/>
  <c r="D55" i="58175"/>
  <c r="B55" i="58175"/>
  <c r="D51" i="58175"/>
  <c r="B51" i="58175"/>
  <c r="D67" i="58175"/>
  <c r="B67" i="58175"/>
  <c r="D63" i="58175"/>
  <c r="B63" i="58175"/>
  <c r="D71" i="58175"/>
  <c r="B71" i="58175"/>
  <c r="D47" i="58175"/>
  <c r="B47" i="58175"/>
  <c r="D43" i="58175"/>
  <c r="B43" i="58175"/>
  <c r="D23" i="58175"/>
  <c r="B23" i="58175"/>
  <c r="D13" i="58175"/>
  <c r="B13" i="58175"/>
  <c r="D19" i="58175"/>
  <c r="D75" i="58175"/>
  <c r="D39" i="58175"/>
  <c r="D35" i="58175"/>
  <c r="D31" i="58175"/>
  <c r="D27" i="58175"/>
  <c r="D8" i="58175"/>
  <c r="B75" i="58175"/>
  <c r="B39" i="58175"/>
  <c r="B35" i="58175"/>
  <c r="B31" i="58175"/>
  <c r="B19" i="58175"/>
  <c r="B27" i="58175"/>
  <c r="B8" i="58175"/>
  <c r="M85" i="58175" l="1"/>
  <c r="M97" i="58175"/>
  <c r="B15" i="58175"/>
  <c r="D77" i="58175"/>
  <c r="B77" i="58175"/>
  <c r="D15" i="58175"/>
  <c r="B79" i="58175" l="1"/>
  <c r="D79" i="58175"/>
</calcChain>
</file>

<file path=xl/sharedStrings.xml><?xml version="1.0" encoding="utf-8"?>
<sst xmlns="http://schemas.openxmlformats.org/spreadsheetml/2006/main" count="121" uniqueCount="54">
  <si>
    <t xml:space="preserve"> </t>
  </si>
  <si>
    <t>Subtotal</t>
  </si>
  <si>
    <t>GRAND TOTAL</t>
  </si>
  <si>
    <t>Full-Time</t>
  </si>
  <si>
    <t>Part-Time</t>
  </si>
  <si>
    <t>TOTALS</t>
  </si>
  <si>
    <t>Category/Status</t>
  </si>
  <si>
    <t>Faculty</t>
  </si>
  <si>
    <t>Tenured/Tenure-Track</t>
  </si>
  <si>
    <t>Full-Time Faculty</t>
  </si>
  <si>
    <t>Non-Tenure Track</t>
  </si>
  <si>
    <t>Fall 2013</t>
  </si>
  <si>
    <t>Fall 2014</t>
  </si>
  <si>
    <t>Part-Time Non-Tenure Track Faculty</t>
  </si>
  <si>
    <t>Research</t>
  </si>
  <si>
    <t>Number of Employees by Occupational Category and Status</t>
  </si>
  <si>
    <t>Graduate Assistants - Teaching</t>
  </si>
  <si>
    <t>Librarians</t>
  </si>
  <si>
    <t>Library Technicians</t>
  </si>
  <si>
    <t>Sales &amp; Related Occupations</t>
  </si>
  <si>
    <t>Management Occupations</t>
  </si>
  <si>
    <t>Business &amp; Financial Operations Occupations</t>
  </si>
  <si>
    <t>Computer, Engineering &amp; Sciences Occupations</t>
  </si>
  <si>
    <t>Community, Social Service, Legal, Arts, Design, Entertainment, Sports &amp; Media Occupations</t>
  </si>
  <si>
    <t>Archivists, Curators &amp; Museum Technicians</t>
  </si>
  <si>
    <t>Student and Academic Affairs &amp; Other Education Services Occupations</t>
  </si>
  <si>
    <t>Healthcare Practitioners &amp; Technical Occupations</t>
  </si>
  <si>
    <t>Service Occupations</t>
  </si>
  <si>
    <t>Office &amp; Administrative Support Occupations</t>
  </si>
  <si>
    <t>Natural Resources, Construction &amp; Maintenance Occupations</t>
  </si>
  <si>
    <t>Production, Transportation &amp; Material Moving Occupations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</si>
  <si>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</si>
  <si>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</si>
  <si>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</si>
  <si>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</si>
  <si>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</si>
  <si>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</si>
  <si>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</si>
  <si>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</si>
  <si>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</si>
  <si>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Staff</t>
  </si>
  <si>
    <t>FT</t>
  </si>
  <si>
    <t>PT</t>
  </si>
  <si>
    <t>Total</t>
  </si>
  <si>
    <t>Staff FTE</t>
  </si>
  <si>
    <t>Faculty FTE</t>
  </si>
  <si>
    <t>ALL Employees</t>
  </si>
  <si>
    <t>Employee  FTE</t>
  </si>
  <si>
    <t>Fall 2024</t>
  </si>
  <si>
    <t>Fall 2025</t>
  </si>
  <si>
    <t xml:space="preserve"> 1-Yr            % Change  24 to 25</t>
  </si>
  <si>
    <t>5-Yr             % Change 20 to 25</t>
  </si>
  <si>
    <t>Fall 2020 - 2025</t>
  </si>
  <si>
    <t>Includes TAs but not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</si>
</sst>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3" x14ac:knownFonts="1">
    <font>
      <sz val="8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7"/>
      <color rgb="FFC00000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126">
    <xf numFmtId="0" fontId="0" fillId="2" borderId="0" xfId="0" applyFill="1"/>
    <xf numFmtId="0" fontId="3" fillId="2" borderId="0" xfId="1" applyFont="1" applyFill="1"/>
    <xf numFmtId="0" fontId="1" fillId="2" borderId="0" xfId="1" applyFont="1" applyFill="1"/>
    <xf numFmtId="0" fontId="2" fillId="3" borderId="0" xfId="1" applyFont="1" applyFill="1" applyBorder="1"/>
    <xf numFmtId="0" fontId="4" fillId="2" borderId="0" xfId="1" quotePrefix="1" applyFont="1" applyFill="1" applyBorder="1" applyAlignment="1">
      <alignment horizontal="center"/>
    </xf>
    <xf numFmtId="41" fontId="6" fillId="0" borderId="1" xfId="1" applyNumberFormat="1" applyFont="1" applyFill="1" applyBorder="1"/>
    <xf numFmtId="41" fontId="7" fillId="6" borderId="1" xfId="1" applyNumberFormat="1" applyFont="1" applyFill="1" applyBorder="1"/>
    <xf numFmtId="164" fontId="8" fillId="4" borderId="1" xfId="0" applyNumberFormat="1" applyFont="1" applyFill="1" applyBorder="1"/>
    <xf numFmtId="41" fontId="8" fillId="4" borderId="1" xfId="0" applyNumberFormat="1" applyFont="1" applyFill="1" applyBorder="1"/>
    <xf numFmtId="41" fontId="8" fillId="7" borderId="4" xfId="1" applyNumberFormat="1" applyFont="1" applyFill="1" applyBorder="1"/>
    <xf numFmtId="0" fontId="5" fillId="3" borderId="1" xfId="1" applyFont="1" applyFill="1" applyBorder="1"/>
    <xf numFmtId="0" fontId="7" fillId="7" borderId="1" xfId="1" applyFont="1" applyFill="1" applyBorder="1"/>
    <xf numFmtId="41" fontId="7" fillId="5" borderId="1" xfId="1" applyNumberFormat="1" applyFont="1" applyFill="1" applyBorder="1"/>
    <xf numFmtId="0" fontId="2" fillId="3" borderId="0" xfId="1" applyFont="1" applyFill="1"/>
    <xf numFmtId="164" fontId="8" fillId="4" borderId="5" xfId="0" applyNumberFormat="1" applyFont="1" applyFill="1" applyBorder="1"/>
    <xf numFmtId="0" fontId="2" fillId="2" borderId="0" xfId="1" applyFont="1" applyFill="1"/>
    <xf numFmtId="41" fontId="8" fillId="4" borderId="3" xfId="0" applyNumberFormat="1" applyFont="1" applyFill="1" applyBorder="1"/>
    <xf numFmtId="164" fontId="8" fillId="4" borderId="3" xfId="0" applyNumberFormat="1" applyFont="1" applyFill="1" applyBorder="1"/>
    <xf numFmtId="0" fontId="6" fillId="0" borderId="1" xfId="1" applyFont="1" applyFill="1" applyBorder="1"/>
    <xf numFmtId="41" fontId="6" fillId="0" borderId="3" xfId="1" applyNumberFormat="1" applyFont="1" applyFill="1" applyBorder="1"/>
    <xf numFmtId="41" fontId="8" fillId="0" borderId="4" xfId="1" applyNumberFormat="1" applyFont="1" applyFill="1" applyBorder="1"/>
    <xf numFmtId="164" fontId="8" fillId="4" borderId="7" xfId="0" applyNumberFormat="1" applyFont="1" applyFill="1" applyBorder="1"/>
    <xf numFmtId="41" fontId="6" fillId="0" borderId="5" xfId="1" applyNumberFormat="1" applyFont="1" applyFill="1" applyBorder="1"/>
    <xf numFmtId="41" fontId="7" fillId="6" borderId="5" xfId="1" applyNumberFormat="1" applyFont="1" applyFill="1" applyBorder="1"/>
    <xf numFmtId="41" fontId="6" fillId="0" borderId="8" xfId="1" applyNumberFormat="1" applyFont="1" applyFill="1" applyBorder="1"/>
    <xf numFmtId="164" fontId="8" fillId="4" borderId="8" xfId="0" applyNumberFormat="1" applyFont="1" applyFill="1" applyBorder="1"/>
    <xf numFmtId="0" fontId="7" fillId="9" borderId="1" xfId="1" applyFont="1" applyFill="1" applyBorder="1"/>
    <xf numFmtId="41" fontId="8" fillId="9" borderId="4" xfId="1" applyNumberFormat="1" applyFont="1" applyFill="1" applyBorder="1"/>
    <xf numFmtId="41" fontId="6" fillId="8" borderId="1" xfId="1" applyNumberFormat="1" applyFont="1" applyFill="1" applyBorder="1"/>
    <xf numFmtId="41" fontId="6" fillId="8" borderId="5" xfId="1" applyNumberFormat="1" applyFont="1" applyFill="1" applyBorder="1"/>
    <xf numFmtId="41" fontId="6" fillId="10" borderId="1" xfId="1" applyNumberFormat="1" applyFont="1" applyFill="1" applyBorder="1"/>
    <xf numFmtId="41" fontId="6" fillId="8" borderId="8" xfId="1" applyNumberFormat="1" applyFont="1" applyFill="1" applyBorder="1"/>
    <xf numFmtId="41" fontId="6" fillId="10" borderId="3" xfId="1" applyNumberFormat="1" applyFont="1" applyFill="1" applyBorder="1"/>
    <xf numFmtId="0" fontId="6" fillId="9" borderId="1" xfId="1" applyFont="1" applyFill="1" applyBorder="1"/>
    <xf numFmtId="0" fontId="8" fillId="0" borderId="9" xfId="1" applyFont="1" applyFill="1" applyBorder="1" applyAlignment="1">
      <alignment horizontal="center" wrapText="1"/>
    </xf>
    <xf numFmtId="0" fontId="8" fillId="8" borderId="9" xfId="1" applyFont="1" applyFill="1" applyBorder="1" applyAlignment="1">
      <alignment horizontal="center" wrapText="1"/>
    </xf>
    <xf numFmtId="0" fontId="8" fillId="6" borderId="9" xfId="1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 wrapText="1"/>
    </xf>
    <xf numFmtId="0" fontId="8" fillId="8" borderId="10" xfId="1" applyFont="1" applyFill="1" applyBorder="1" applyAlignment="1">
      <alignment horizontal="center" wrapText="1"/>
    </xf>
    <xf numFmtId="0" fontId="6" fillId="9" borderId="11" xfId="1" applyFont="1" applyFill="1" applyBorder="1"/>
    <xf numFmtId="41" fontId="6" fillId="8" borderId="11" xfId="1" applyNumberFormat="1" applyFont="1" applyFill="1" applyBorder="1"/>
    <xf numFmtId="41" fontId="6" fillId="8" borderId="12" xfId="1" applyNumberFormat="1" applyFont="1" applyFill="1" applyBorder="1"/>
    <xf numFmtId="41" fontId="6" fillId="10" borderId="11" xfId="1" applyNumberFormat="1" applyFont="1" applyFill="1" applyBorder="1"/>
    <xf numFmtId="41" fontId="6" fillId="8" borderId="14" xfId="1" applyNumberFormat="1" applyFont="1" applyFill="1" applyBorder="1"/>
    <xf numFmtId="41" fontId="6" fillId="10" borderId="15" xfId="1" applyNumberFormat="1" applyFont="1" applyFill="1" applyBorder="1"/>
    <xf numFmtId="41" fontId="8" fillId="9" borderId="16" xfId="1" applyNumberFormat="1" applyFont="1" applyFill="1" applyBorder="1"/>
    <xf numFmtId="0" fontId="8" fillId="8" borderId="17" xfId="1" applyFont="1" applyFill="1" applyBorder="1" applyAlignment="1">
      <alignment horizontal="center" wrapText="1"/>
    </xf>
    <xf numFmtId="0" fontId="6" fillId="9" borderId="18" xfId="1" applyFont="1" applyFill="1" applyBorder="1"/>
    <xf numFmtId="41" fontId="6" fillId="8" borderId="18" xfId="1" applyNumberFormat="1" applyFont="1" applyFill="1" applyBorder="1"/>
    <xf numFmtId="41" fontId="6" fillId="8" borderId="19" xfId="1" applyNumberFormat="1" applyFont="1" applyFill="1" applyBorder="1"/>
    <xf numFmtId="41" fontId="6" fillId="10" borderId="18" xfId="1" applyNumberFormat="1" applyFont="1" applyFill="1" applyBorder="1"/>
    <xf numFmtId="41" fontId="6" fillId="8" borderId="21" xfId="1" applyNumberFormat="1" applyFont="1" applyFill="1" applyBorder="1"/>
    <xf numFmtId="41" fontId="6" fillId="10" borderId="22" xfId="1" applyNumberFormat="1" applyFont="1" applyFill="1" applyBorder="1"/>
    <xf numFmtId="41" fontId="8" fillId="9" borderId="23" xfId="1" applyNumberFormat="1" applyFont="1" applyFill="1" applyBorder="1"/>
    <xf numFmtId="0" fontId="8" fillId="8" borderId="24" xfId="1" applyFont="1" applyFill="1" applyBorder="1" applyAlignment="1">
      <alignment horizontal="center" wrapText="1"/>
    </xf>
    <xf numFmtId="0" fontId="7" fillId="9" borderId="25" xfId="1" applyFont="1" applyFill="1" applyBorder="1"/>
    <xf numFmtId="41" fontId="6" fillId="8" borderId="25" xfId="1" applyNumberFormat="1" applyFont="1" applyFill="1" applyBorder="1"/>
    <xf numFmtId="41" fontId="6" fillId="8" borderId="26" xfId="1" applyNumberFormat="1" applyFont="1" applyFill="1" applyBorder="1"/>
    <xf numFmtId="41" fontId="6" fillId="10" borderId="25" xfId="1" applyNumberFormat="1" applyFont="1" applyFill="1" applyBorder="1"/>
    <xf numFmtId="41" fontId="6" fillId="8" borderId="28" xfId="1" applyNumberFormat="1" applyFont="1" applyFill="1" applyBorder="1"/>
    <xf numFmtId="41" fontId="6" fillId="10" borderId="29" xfId="1" applyNumberFormat="1" applyFont="1" applyFill="1" applyBorder="1"/>
    <xf numFmtId="41" fontId="8" fillId="9" borderId="30" xfId="1" applyNumberFormat="1" applyFont="1" applyFill="1" applyBorder="1"/>
    <xf numFmtId="0" fontId="2" fillId="2" borderId="0" xfId="1" applyFont="1" applyFill="1" applyAlignment="1">
      <alignment horizontal="centerContinuous"/>
    </xf>
    <xf numFmtId="0" fontId="8" fillId="3" borderId="9" xfId="1" applyFont="1" applyFill="1" applyBorder="1" applyAlignment="1">
      <alignment horizontal="center" wrapText="1"/>
    </xf>
    <xf numFmtId="0" fontId="6" fillId="2" borderId="0" xfId="1" applyFont="1" applyFill="1"/>
    <xf numFmtId="0" fontId="1" fillId="5" borderId="1" xfId="1" applyFont="1" applyFill="1" applyBorder="1"/>
    <xf numFmtId="0" fontId="1" fillId="2" borderId="1" xfId="1" applyFont="1" applyFill="1" applyBorder="1"/>
    <xf numFmtId="0" fontId="3" fillId="2" borderId="1" xfId="1" applyFont="1" applyFill="1" applyBorder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left" indent="1"/>
    </xf>
    <xf numFmtId="0" fontId="3" fillId="2" borderId="1" xfId="1" applyFont="1" applyFill="1" applyBorder="1" applyAlignment="1">
      <alignment horizontal="left" indent="2"/>
    </xf>
    <xf numFmtId="0" fontId="6" fillId="2" borderId="8" xfId="1" applyFont="1" applyFill="1" applyBorder="1" applyAlignment="1">
      <alignment horizontal="left" indent="1"/>
    </xf>
    <xf numFmtId="0" fontId="1" fillId="5" borderId="3" xfId="1" applyFont="1" applyFill="1" applyBorder="1"/>
    <xf numFmtId="0" fontId="1" fillId="5" borderId="1" xfId="1" applyFont="1" applyFill="1" applyBorder="1" applyAlignment="1">
      <alignment wrapText="1"/>
    </xf>
    <xf numFmtId="0" fontId="10" fillId="5" borderId="1" xfId="1" applyFont="1" applyFill="1" applyBorder="1"/>
    <xf numFmtId="0" fontId="3" fillId="4" borderId="1" xfId="1" applyFont="1" applyFill="1" applyBorder="1" applyAlignment="1">
      <alignment horizontal="left" indent="1"/>
    </xf>
    <xf numFmtId="41" fontId="2" fillId="2" borderId="0" xfId="1" applyNumberFormat="1" applyFont="1" applyFill="1"/>
    <xf numFmtId="0" fontId="8" fillId="7" borderId="6" xfId="1" applyFont="1" applyFill="1" applyBorder="1"/>
    <xf numFmtId="0" fontId="2" fillId="2" borderId="0" xfId="1" applyFont="1" applyFill="1" applyBorder="1"/>
    <xf numFmtId="0" fontId="3" fillId="3" borderId="0" xfId="1" applyFont="1" applyFill="1" applyBorder="1"/>
    <xf numFmtId="0" fontId="3" fillId="2" borderId="0" xfId="1" applyFont="1" applyFill="1" applyBorder="1"/>
    <xf numFmtId="41" fontId="2" fillId="3" borderId="0" xfId="1" applyNumberFormat="1" applyFont="1" applyFill="1"/>
    <xf numFmtId="0" fontId="1" fillId="11" borderId="2" xfId="1" applyFont="1" applyFill="1" applyBorder="1" applyAlignment="1">
      <alignment horizontal="left" indent="2"/>
    </xf>
    <xf numFmtId="41" fontId="6" fillId="12" borderId="2" xfId="1" applyNumberFormat="1" applyFont="1" applyFill="1" applyBorder="1"/>
    <xf numFmtId="41" fontId="6" fillId="13" borderId="2" xfId="1" applyNumberFormat="1" applyFont="1" applyFill="1" applyBorder="1"/>
    <xf numFmtId="41" fontId="6" fillId="13" borderId="13" xfId="1" applyNumberFormat="1" applyFont="1" applyFill="1" applyBorder="1"/>
    <xf numFmtId="41" fontId="6" fillId="13" borderId="27" xfId="1" applyNumberFormat="1" applyFont="1" applyFill="1" applyBorder="1"/>
    <xf numFmtId="41" fontId="6" fillId="13" borderId="20" xfId="1" applyNumberFormat="1" applyFont="1" applyFill="1" applyBorder="1"/>
    <xf numFmtId="164" fontId="8" fillId="13" borderId="2" xfId="0" applyNumberFormat="1" applyFont="1" applyFill="1" applyBorder="1"/>
    <xf numFmtId="0" fontId="1" fillId="11" borderId="8" xfId="1" applyFont="1" applyFill="1" applyBorder="1" applyAlignment="1">
      <alignment horizontal="left" indent="4"/>
    </xf>
    <xf numFmtId="41" fontId="6" fillId="12" borderId="8" xfId="1" applyNumberFormat="1" applyFont="1" applyFill="1" applyBorder="1"/>
    <xf numFmtId="41" fontId="6" fillId="13" borderId="8" xfId="1" applyNumberFormat="1" applyFont="1" applyFill="1" applyBorder="1"/>
    <xf numFmtId="41" fontId="6" fillId="13" borderId="14" xfId="1" applyNumberFormat="1" applyFont="1" applyFill="1" applyBorder="1"/>
    <xf numFmtId="41" fontId="6" fillId="13" borderId="28" xfId="1" applyNumberFormat="1" applyFont="1" applyFill="1" applyBorder="1"/>
    <xf numFmtId="41" fontId="6" fillId="13" borderId="21" xfId="1" applyNumberFormat="1" applyFont="1" applyFill="1" applyBorder="1"/>
    <xf numFmtId="164" fontId="8" fillId="13" borderId="8" xfId="0" applyNumberFormat="1" applyFont="1" applyFill="1" applyBorder="1"/>
    <xf numFmtId="41" fontId="6" fillId="12" borderId="2" xfId="1" applyNumberFormat="1" applyFont="1" applyFill="1" applyBorder="1" applyAlignment="1">
      <alignment horizontal="right"/>
    </xf>
    <xf numFmtId="41" fontId="6" fillId="13" borderId="2" xfId="1" applyNumberFormat="1" applyFont="1" applyFill="1" applyBorder="1" applyAlignment="1">
      <alignment horizontal="right"/>
    </xf>
    <xf numFmtId="41" fontId="6" fillId="13" borderId="13" xfId="1" applyNumberFormat="1" applyFont="1" applyFill="1" applyBorder="1" applyAlignment="1">
      <alignment horizontal="right"/>
    </xf>
    <xf numFmtId="41" fontId="6" fillId="13" borderId="27" xfId="1" applyNumberFormat="1" applyFont="1" applyFill="1" applyBorder="1" applyAlignment="1">
      <alignment horizontal="right"/>
    </xf>
    <xf numFmtId="41" fontId="6" fillId="13" borderId="20" xfId="1" applyNumberFormat="1" applyFont="1" applyFill="1" applyBorder="1" applyAlignment="1">
      <alignment horizontal="right"/>
    </xf>
    <xf numFmtId="41" fontId="7" fillId="14" borderId="2" xfId="1" applyNumberFormat="1" applyFont="1" applyFill="1" applyBorder="1"/>
    <xf numFmtId="41" fontId="7" fillId="15" borderId="1" xfId="1" applyNumberFormat="1" applyFont="1" applyFill="1" applyBorder="1"/>
    <xf numFmtId="41" fontId="7" fillId="14" borderId="1" xfId="1" applyNumberFormat="1" applyFont="1" applyFill="1" applyBorder="1"/>
    <xf numFmtId="41" fontId="7" fillId="14" borderId="8" xfId="1" applyNumberFormat="1" applyFont="1" applyFill="1" applyBorder="1"/>
    <xf numFmtId="41" fontId="7" fillId="15" borderId="3" xfId="1" applyNumberFormat="1" applyFont="1" applyFill="1" applyBorder="1"/>
    <xf numFmtId="41" fontId="7" fillId="14" borderId="5" xfId="1" applyNumberFormat="1" applyFont="1" applyFill="1" applyBorder="1"/>
    <xf numFmtId="41" fontId="7" fillId="14" borderId="2" xfId="1" applyNumberFormat="1" applyFont="1" applyFill="1" applyBorder="1" applyAlignment="1">
      <alignment horizontal="right"/>
    </xf>
    <xf numFmtId="0" fontId="2" fillId="3" borderId="0" xfId="1" applyFont="1" applyFill="1" applyAlignment="1">
      <alignment horizontal="right"/>
    </xf>
    <xf numFmtId="0" fontId="11" fillId="3" borderId="0" xfId="1" applyFont="1" applyFill="1" applyAlignment="1">
      <alignment horizontal="right"/>
    </xf>
    <xf numFmtId="41" fontId="11" fillId="3" borderId="0" xfId="1" applyNumberFormat="1" applyFont="1" applyFill="1"/>
    <xf numFmtId="0" fontId="7" fillId="0" borderId="1" xfId="1" applyFont="1" applyFill="1" applyBorder="1"/>
    <xf numFmtId="41" fontId="6" fillId="16" borderId="3" xfId="1" applyNumberFormat="1" applyFont="1" applyFill="1" applyBorder="1"/>
    <xf numFmtId="41" fontId="6" fillId="16" borderId="1" xfId="1" applyNumberFormat="1" applyFont="1" applyFill="1" applyBorder="1"/>
    <xf numFmtId="41" fontId="6" fillId="16" borderId="5" xfId="1" applyNumberFormat="1" applyFont="1" applyFill="1" applyBorder="1"/>
    <xf numFmtId="41" fontId="7" fillId="10" borderId="1" xfId="1" applyNumberFormat="1" applyFont="1" applyFill="1" applyBorder="1"/>
    <xf numFmtId="41" fontId="7" fillId="13" borderId="2" xfId="1" applyNumberFormat="1" applyFont="1" applyFill="1" applyBorder="1"/>
    <xf numFmtId="164" fontId="8" fillId="4" borderId="5" xfId="2" applyNumberFormat="1" applyFont="1" applyFill="1" applyBorder="1"/>
    <xf numFmtId="164" fontId="8" fillId="13" borderId="2" xfId="2" applyNumberFormat="1" applyFont="1" applyFill="1" applyBorder="1"/>
    <xf numFmtId="164" fontId="8" fillId="4" borderId="1" xfId="2" applyNumberFormat="1" applyFont="1" applyFill="1" applyBorder="1"/>
    <xf numFmtId="164" fontId="8" fillId="13" borderId="8" xfId="2" applyNumberFormat="1" applyFont="1" applyFill="1" applyBorder="1"/>
    <xf numFmtId="164" fontId="8" fillId="4" borderId="8" xfId="2" applyNumberFormat="1" applyFont="1" applyFill="1" applyBorder="1"/>
    <xf numFmtId="164" fontId="8" fillId="4" borderId="4" xfId="2" applyNumberFormat="1" applyFont="1" applyFill="1" applyBorder="1"/>
    <xf numFmtId="0" fontId="5" fillId="2" borderId="0" xfId="1" applyFont="1" applyFill="1" applyAlignment="1"/>
    <xf numFmtId="0" fontId="9" fillId="2" borderId="0" xfId="1" applyFont="1" applyFill="1" applyAlignment="1"/>
    <xf numFmtId="0" fontId="2" fillId="3" borderId="0" xfId="1" applyFont="1" applyFill="1" applyAlignment="1">
      <alignment horizontal="right"/>
    </xf>
  </cellXfs>
  <cellStyles count="3">
    <cellStyle name="Normal" xfId="0" builtinId="0"/>
    <cellStyle name="Normal_62X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showGridLines="0" tabSelected="1" topLeftCell="A71" zoomScaleNormal="100" zoomScaleSheetLayoutView="100" workbookViewId="0">
      <selection activeCell="T98" sqref="T98"/>
    </sheetView>
  </sheetViews>
  <sheetFormatPr defaultColWidth="10.6640625" defaultRowHeight="9" x14ac:dyDescent="0.15"/>
  <cols>
    <col min="1" max="1" width="39.6640625" style="15" customWidth="1"/>
    <col min="2" max="8" width="10.5" style="13" hidden="1" customWidth="1"/>
    <col min="9" max="13" width="10.5" style="13" bestFit="1" customWidth="1"/>
    <col min="14" max="14" width="10.5" style="13" customWidth="1"/>
    <col min="15" max="15" width="11.1640625" style="15" customWidth="1"/>
    <col min="16" max="16" width="11.6640625" style="13" customWidth="1"/>
    <col min="17" max="17" width="14.33203125" style="15" customWidth="1"/>
    <col min="18" max="18" width="5.1640625" style="15" bestFit="1" customWidth="1"/>
    <col min="19" max="16384" width="10.6640625" style="15"/>
  </cols>
  <sheetData>
    <row r="1" spans="1:18" ht="15.75" customHeight="1" x14ac:dyDescent="0.2">
      <c r="A1" s="123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62"/>
    </row>
    <row r="2" spans="1:18" ht="13.5" customHeight="1" x14ac:dyDescent="0.25">
      <c r="A2" s="124" t="s">
        <v>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62"/>
    </row>
    <row r="3" spans="1:18" ht="12.75" x14ac:dyDescent="0.2">
      <c r="A3" s="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"/>
      <c r="Q3" s="2"/>
      <c r="R3" s="2"/>
    </row>
    <row r="4" spans="1:18" s="64" customFormat="1" ht="36" x14ac:dyDescent="0.2">
      <c r="A4" s="63" t="s">
        <v>6</v>
      </c>
      <c r="B4" s="34" t="s">
        <v>11</v>
      </c>
      <c r="C4" s="35" t="s">
        <v>12</v>
      </c>
      <c r="D4" s="35" t="s">
        <v>31</v>
      </c>
      <c r="E4" s="38" t="s">
        <v>32</v>
      </c>
      <c r="F4" s="54" t="s">
        <v>33</v>
      </c>
      <c r="G4" s="46" t="s">
        <v>34</v>
      </c>
      <c r="H4" s="35" t="s">
        <v>35</v>
      </c>
      <c r="I4" s="35" t="s">
        <v>36</v>
      </c>
      <c r="J4" s="35" t="s">
        <v>37</v>
      </c>
      <c r="K4" s="35" t="s">
        <v>38</v>
      </c>
      <c r="L4" s="34" t="s">
        <v>39</v>
      </c>
      <c r="M4" s="34" t="s">
        <v>48</v>
      </c>
      <c r="N4" s="36" t="s">
        <v>49</v>
      </c>
      <c r="O4" s="37" t="s">
        <v>50</v>
      </c>
      <c r="P4" s="37" t="s">
        <v>51</v>
      </c>
    </row>
    <row r="5" spans="1:18" ht="12.75" x14ac:dyDescent="0.2">
      <c r="A5" s="65" t="s">
        <v>20</v>
      </c>
      <c r="B5" s="18"/>
      <c r="C5" s="26"/>
      <c r="D5" s="33"/>
      <c r="E5" s="39"/>
      <c r="F5" s="55"/>
      <c r="G5" s="47"/>
      <c r="H5" s="26"/>
      <c r="I5" s="33"/>
      <c r="J5" s="33"/>
      <c r="K5" s="33"/>
      <c r="L5" s="111"/>
      <c r="M5" s="111"/>
      <c r="N5" s="11"/>
      <c r="O5" s="66"/>
      <c r="P5" s="10"/>
    </row>
    <row r="6" spans="1:18" ht="12" x14ac:dyDescent="0.2">
      <c r="A6" s="67" t="s">
        <v>3</v>
      </c>
      <c r="B6" s="5">
        <v>106</v>
      </c>
      <c r="C6" s="28">
        <v>102</v>
      </c>
      <c r="D6" s="28">
        <v>108</v>
      </c>
      <c r="E6" s="40">
        <v>112</v>
      </c>
      <c r="F6" s="56">
        <v>117</v>
      </c>
      <c r="G6" s="48">
        <v>129</v>
      </c>
      <c r="H6" s="28">
        <v>137</v>
      </c>
      <c r="I6" s="28">
        <v>137</v>
      </c>
      <c r="J6" s="28">
        <v>137</v>
      </c>
      <c r="K6" s="28">
        <v>147</v>
      </c>
      <c r="L6" s="5">
        <v>151</v>
      </c>
      <c r="M6" s="5">
        <v>146</v>
      </c>
      <c r="N6" s="6">
        <v>150</v>
      </c>
      <c r="O6" s="7">
        <f>IF(N6&gt;20,(N6-M6)/M6,0)</f>
        <v>2.7397260273972601E-2</v>
      </c>
      <c r="P6" s="119">
        <f>IF(N6&gt;20,(N6-I6)/I6,0)</f>
        <v>9.4890510948905105E-2</v>
      </c>
      <c r="Q6" s="15" t="s">
        <v>0</v>
      </c>
    </row>
    <row r="7" spans="1:18" ht="12" x14ac:dyDescent="0.2">
      <c r="A7" s="68" t="s">
        <v>4</v>
      </c>
      <c r="B7" s="22">
        <v>0</v>
      </c>
      <c r="C7" s="29">
        <v>2</v>
      </c>
      <c r="D7" s="29">
        <v>1</v>
      </c>
      <c r="E7" s="41">
        <v>0</v>
      </c>
      <c r="F7" s="57">
        <v>2</v>
      </c>
      <c r="G7" s="49">
        <v>0</v>
      </c>
      <c r="H7" s="29">
        <v>1</v>
      </c>
      <c r="I7" s="29">
        <v>0</v>
      </c>
      <c r="J7" s="29">
        <v>0</v>
      </c>
      <c r="K7" s="29">
        <v>0</v>
      </c>
      <c r="L7" s="22">
        <v>0</v>
      </c>
      <c r="M7" s="22">
        <v>0</v>
      </c>
      <c r="N7" s="23">
        <v>12</v>
      </c>
      <c r="O7" s="14">
        <f t="shared" ref="O7:O8" si="0">IF(N7&gt;20,(N7-M7)/M7,0)</f>
        <v>0</v>
      </c>
      <c r="P7" s="117">
        <f t="shared" ref="P7:P8" si="1">IF(N7&gt;20,(N7-I7)/I7,0)</f>
        <v>0</v>
      </c>
    </row>
    <row r="8" spans="1:18" ht="12.75" x14ac:dyDescent="0.2">
      <c r="A8" s="82" t="s">
        <v>1</v>
      </c>
      <c r="B8" s="83">
        <f t="shared" ref="B8:D8" si="2">SUM(B6:B7)</f>
        <v>106</v>
      </c>
      <c r="C8" s="84">
        <f t="shared" ref="C8" si="3">SUM(C6:C7)</f>
        <v>104</v>
      </c>
      <c r="D8" s="84">
        <f t="shared" si="2"/>
        <v>109</v>
      </c>
      <c r="E8" s="85">
        <f t="shared" ref="E8:M8" si="4">SUM(E6:E7)</f>
        <v>112</v>
      </c>
      <c r="F8" s="86">
        <f t="shared" ref="F8:L8" si="5">SUM(F6:F7)</f>
        <v>119</v>
      </c>
      <c r="G8" s="87">
        <f t="shared" si="5"/>
        <v>129</v>
      </c>
      <c r="H8" s="84">
        <f t="shared" si="5"/>
        <v>138</v>
      </c>
      <c r="I8" s="84">
        <f t="shared" si="5"/>
        <v>137</v>
      </c>
      <c r="J8" s="84">
        <f t="shared" si="5"/>
        <v>137</v>
      </c>
      <c r="K8" s="84">
        <f t="shared" si="5"/>
        <v>147</v>
      </c>
      <c r="L8" s="84">
        <f t="shared" si="5"/>
        <v>151</v>
      </c>
      <c r="M8" s="84">
        <f t="shared" si="4"/>
        <v>146</v>
      </c>
      <c r="N8" s="101">
        <f t="shared" ref="N8" si="6">SUM(N6:N7)</f>
        <v>162</v>
      </c>
      <c r="O8" s="88">
        <f t="shared" si="0"/>
        <v>0.1095890410958904</v>
      </c>
      <c r="P8" s="118">
        <f t="shared" si="1"/>
        <v>0.18248175182481752</v>
      </c>
    </row>
    <row r="9" spans="1:18" ht="12.75" x14ac:dyDescent="0.2">
      <c r="A9" s="65" t="s">
        <v>7</v>
      </c>
      <c r="B9" s="5"/>
      <c r="C9" s="30"/>
      <c r="D9" s="30"/>
      <c r="E9" s="42"/>
      <c r="F9" s="58"/>
      <c r="G9" s="50"/>
      <c r="H9" s="30"/>
      <c r="I9" s="30"/>
      <c r="J9" s="30"/>
      <c r="K9" s="30"/>
      <c r="L9" s="5"/>
      <c r="M9" s="5"/>
      <c r="N9" s="102"/>
      <c r="O9" s="8"/>
      <c r="P9" s="119"/>
    </row>
    <row r="10" spans="1:18" ht="12" x14ac:dyDescent="0.2">
      <c r="A10" s="69" t="s">
        <v>9</v>
      </c>
      <c r="B10" s="5"/>
      <c r="C10" s="28"/>
      <c r="D10" s="28"/>
      <c r="E10" s="40"/>
      <c r="F10" s="56"/>
      <c r="G10" s="48"/>
      <c r="H10" s="28"/>
      <c r="I10" s="28"/>
      <c r="J10" s="28"/>
      <c r="K10" s="28"/>
      <c r="L10" s="5"/>
      <c r="M10" s="5"/>
      <c r="N10" s="103"/>
      <c r="O10" s="8"/>
      <c r="P10" s="119"/>
    </row>
    <row r="11" spans="1:18" ht="12" x14ac:dyDescent="0.2">
      <c r="A11" s="70" t="s">
        <v>8</v>
      </c>
      <c r="B11" s="5">
        <v>312</v>
      </c>
      <c r="C11" s="28">
        <v>326</v>
      </c>
      <c r="D11" s="28">
        <v>328</v>
      </c>
      <c r="E11" s="40">
        <v>325</v>
      </c>
      <c r="F11" s="56">
        <v>348</v>
      </c>
      <c r="G11" s="48">
        <v>346</v>
      </c>
      <c r="H11" s="28">
        <f>239+112</f>
        <v>351</v>
      </c>
      <c r="I11" s="28">
        <f>245+104</f>
        <v>349</v>
      </c>
      <c r="J11" s="28">
        <v>351</v>
      </c>
      <c r="K11" s="28">
        <v>338</v>
      </c>
      <c r="L11" s="5">
        <f>252+80</f>
        <v>332</v>
      </c>
      <c r="M11" s="5">
        <f>250+76</f>
        <v>326</v>
      </c>
      <c r="N11" s="103">
        <v>312</v>
      </c>
      <c r="O11" s="7">
        <f t="shared" ref="O11:O15" si="7">IF(N11&gt;20,(N11-M11)/M11,0)</f>
        <v>-4.2944785276073622E-2</v>
      </c>
      <c r="P11" s="119">
        <f t="shared" ref="P11:P15" si="8">IF(N11&gt;20,(N11-I11)/I11,0)</f>
        <v>-0.10601719197707736</v>
      </c>
    </row>
    <row r="12" spans="1:18" ht="12" x14ac:dyDescent="0.2">
      <c r="A12" s="70" t="s">
        <v>10</v>
      </c>
      <c r="B12" s="5">
        <v>98</v>
      </c>
      <c r="C12" s="28">
        <v>91</v>
      </c>
      <c r="D12" s="28">
        <v>87</v>
      </c>
      <c r="E12" s="40">
        <v>86</v>
      </c>
      <c r="F12" s="56">
        <v>87</v>
      </c>
      <c r="G12" s="48">
        <v>98</v>
      </c>
      <c r="H12" s="28">
        <v>95</v>
      </c>
      <c r="I12" s="28">
        <v>90</v>
      </c>
      <c r="J12" s="28">
        <v>94</v>
      </c>
      <c r="K12" s="28">
        <v>87</v>
      </c>
      <c r="L12" s="5">
        <v>85</v>
      </c>
      <c r="M12" s="5">
        <v>79</v>
      </c>
      <c r="N12" s="103">
        <v>80</v>
      </c>
      <c r="O12" s="7">
        <f t="shared" si="7"/>
        <v>1.2658227848101266E-2</v>
      </c>
      <c r="P12" s="119">
        <f t="shared" si="8"/>
        <v>-0.1111111111111111</v>
      </c>
    </row>
    <row r="13" spans="1:18" ht="12.75" x14ac:dyDescent="0.2">
      <c r="A13" s="89" t="s">
        <v>1</v>
      </c>
      <c r="B13" s="90">
        <f t="shared" ref="B13:D13" si="9">+B12+B11</f>
        <v>410</v>
      </c>
      <c r="C13" s="91">
        <f t="shared" ref="C13" si="10">+C12+C11</f>
        <v>417</v>
      </c>
      <c r="D13" s="91">
        <f t="shared" si="9"/>
        <v>415</v>
      </c>
      <c r="E13" s="92">
        <f t="shared" ref="E13:M13" si="11">+E12+E11</f>
        <v>411</v>
      </c>
      <c r="F13" s="93">
        <f t="shared" ref="F13:L13" si="12">+F12+F11</f>
        <v>435</v>
      </c>
      <c r="G13" s="94">
        <f t="shared" si="12"/>
        <v>444</v>
      </c>
      <c r="H13" s="91">
        <f t="shared" si="12"/>
        <v>446</v>
      </c>
      <c r="I13" s="91">
        <f t="shared" si="12"/>
        <v>439</v>
      </c>
      <c r="J13" s="91">
        <f t="shared" si="12"/>
        <v>445</v>
      </c>
      <c r="K13" s="91">
        <f t="shared" si="12"/>
        <v>425</v>
      </c>
      <c r="L13" s="91">
        <f t="shared" si="12"/>
        <v>417</v>
      </c>
      <c r="M13" s="91">
        <f t="shared" si="11"/>
        <v>405</v>
      </c>
      <c r="N13" s="104">
        <f t="shared" ref="N13" si="13">+N12+N11</f>
        <v>392</v>
      </c>
      <c r="O13" s="95">
        <f t="shared" si="7"/>
        <v>-3.2098765432098768E-2</v>
      </c>
      <c r="P13" s="120">
        <f t="shared" si="8"/>
        <v>-0.1070615034168565</v>
      </c>
    </row>
    <row r="14" spans="1:18" ht="12" x14ac:dyDescent="0.2">
      <c r="A14" s="71" t="s">
        <v>13</v>
      </c>
      <c r="B14" s="24">
        <v>252</v>
      </c>
      <c r="C14" s="31">
        <v>243</v>
      </c>
      <c r="D14" s="31">
        <v>241</v>
      </c>
      <c r="E14" s="43">
        <v>226</v>
      </c>
      <c r="F14" s="59">
        <v>230</v>
      </c>
      <c r="G14" s="51">
        <v>236</v>
      </c>
      <c r="H14" s="31">
        <v>224</v>
      </c>
      <c r="I14" s="31">
        <v>193</v>
      </c>
      <c r="J14" s="31">
        <v>193</v>
      </c>
      <c r="K14" s="31">
        <v>186</v>
      </c>
      <c r="L14" s="24">
        <v>187</v>
      </c>
      <c r="M14" s="24">
        <v>199</v>
      </c>
      <c r="N14" s="104">
        <v>167</v>
      </c>
      <c r="O14" s="25">
        <f t="shared" si="7"/>
        <v>-0.16080402010050251</v>
      </c>
      <c r="P14" s="121">
        <f t="shared" si="8"/>
        <v>-0.13471502590673576</v>
      </c>
    </row>
    <row r="15" spans="1:18" ht="12.75" x14ac:dyDescent="0.2">
      <c r="A15" s="82" t="s">
        <v>1</v>
      </c>
      <c r="B15" s="83">
        <f t="shared" ref="B15:D15" si="14">SUM(B13:B14)</f>
        <v>662</v>
      </c>
      <c r="C15" s="84">
        <f t="shared" ref="C15" si="15">SUM(C13:C14)</f>
        <v>660</v>
      </c>
      <c r="D15" s="84">
        <f t="shared" si="14"/>
        <v>656</v>
      </c>
      <c r="E15" s="85">
        <f t="shared" ref="E15:M15" si="16">SUM(E13:E14)</f>
        <v>637</v>
      </c>
      <c r="F15" s="86">
        <f t="shared" ref="F15:L15" si="17">SUM(F13:F14)</f>
        <v>665</v>
      </c>
      <c r="G15" s="87">
        <f t="shared" si="17"/>
        <v>680</v>
      </c>
      <c r="H15" s="84">
        <f t="shared" si="17"/>
        <v>670</v>
      </c>
      <c r="I15" s="84">
        <f t="shared" si="17"/>
        <v>632</v>
      </c>
      <c r="J15" s="84">
        <f t="shared" si="17"/>
        <v>638</v>
      </c>
      <c r="K15" s="84">
        <f t="shared" si="17"/>
        <v>611</v>
      </c>
      <c r="L15" s="84">
        <f t="shared" si="17"/>
        <v>604</v>
      </c>
      <c r="M15" s="84">
        <f t="shared" si="16"/>
        <v>604</v>
      </c>
      <c r="N15" s="101">
        <f t="shared" ref="N15" si="18">SUM(N13:N14)</f>
        <v>559</v>
      </c>
      <c r="O15" s="88">
        <f t="shared" si="7"/>
        <v>-7.4503311258278151E-2</v>
      </c>
      <c r="P15" s="118">
        <f t="shared" si="8"/>
        <v>-0.11550632911392406</v>
      </c>
    </row>
    <row r="16" spans="1:18" ht="12.75" x14ac:dyDescent="0.2">
      <c r="A16" s="72" t="s">
        <v>16</v>
      </c>
      <c r="B16" s="19"/>
      <c r="C16" s="32"/>
      <c r="D16" s="32"/>
      <c r="E16" s="44"/>
      <c r="F16" s="60"/>
      <c r="G16" s="52"/>
      <c r="H16" s="32"/>
      <c r="I16" s="32"/>
      <c r="J16" s="32"/>
      <c r="K16" s="32"/>
      <c r="L16" s="112"/>
      <c r="M16" s="112"/>
      <c r="N16" s="105"/>
      <c r="O16" s="8"/>
      <c r="P16" s="119"/>
    </row>
    <row r="17" spans="1:16" ht="12" x14ac:dyDescent="0.2">
      <c r="A17" s="67" t="s">
        <v>3</v>
      </c>
      <c r="B17" s="5">
        <v>0</v>
      </c>
      <c r="C17" s="28">
        <v>0</v>
      </c>
      <c r="D17" s="28">
        <v>0</v>
      </c>
      <c r="E17" s="40">
        <v>0</v>
      </c>
      <c r="F17" s="56">
        <v>0</v>
      </c>
      <c r="G17" s="48">
        <v>0</v>
      </c>
      <c r="H17" s="28">
        <v>0</v>
      </c>
      <c r="I17" s="28">
        <v>0</v>
      </c>
      <c r="J17" s="28">
        <v>0</v>
      </c>
      <c r="K17" s="28">
        <v>0</v>
      </c>
      <c r="L17" s="113">
        <v>0</v>
      </c>
      <c r="M17" s="113">
        <v>0</v>
      </c>
      <c r="N17" s="103">
        <v>0</v>
      </c>
      <c r="O17" s="8">
        <f t="shared" ref="O17:O19" si="19">IF(N17&gt;20,(N17-M17)/M17,0)</f>
        <v>0</v>
      </c>
      <c r="P17" s="119">
        <f t="shared" ref="P17:P19" si="20">IF(N17&gt;20,(N17-I17)/I17,0)</f>
        <v>0</v>
      </c>
    </row>
    <row r="18" spans="1:16" ht="12" x14ac:dyDescent="0.2">
      <c r="A18" s="68" t="s">
        <v>4</v>
      </c>
      <c r="B18" s="22">
        <v>26</v>
      </c>
      <c r="C18" s="29">
        <v>26</v>
      </c>
      <c r="D18" s="29">
        <v>21</v>
      </c>
      <c r="E18" s="41">
        <v>27</v>
      </c>
      <c r="F18" s="57">
        <v>22</v>
      </c>
      <c r="G18" s="49">
        <v>23</v>
      </c>
      <c r="H18" s="29">
        <v>21</v>
      </c>
      <c r="I18" s="29">
        <v>21</v>
      </c>
      <c r="J18" s="29">
        <v>25</v>
      </c>
      <c r="K18" s="29">
        <v>20</v>
      </c>
      <c r="L18" s="114">
        <v>18</v>
      </c>
      <c r="M18" s="114">
        <v>16</v>
      </c>
      <c r="N18" s="106">
        <v>13</v>
      </c>
      <c r="O18" s="14">
        <f t="shared" si="19"/>
        <v>0</v>
      </c>
      <c r="P18" s="117">
        <f t="shared" si="20"/>
        <v>0</v>
      </c>
    </row>
    <row r="19" spans="1:16" ht="12.75" x14ac:dyDescent="0.2">
      <c r="A19" s="82" t="s">
        <v>1</v>
      </c>
      <c r="B19" s="83">
        <f t="shared" ref="B19:D19" si="21">(B17+B18)</f>
        <v>26</v>
      </c>
      <c r="C19" s="84">
        <f t="shared" ref="C19" si="22">(C17+C18)</f>
        <v>26</v>
      </c>
      <c r="D19" s="84">
        <f t="shared" si="21"/>
        <v>21</v>
      </c>
      <c r="E19" s="85">
        <f t="shared" ref="E19:M19" si="23">(E17+E18)</f>
        <v>27</v>
      </c>
      <c r="F19" s="86">
        <f t="shared" ref="F19:L19" si="24">(F17+F18)</f>
        <v>22</v>
      </c>
      <c r="G19" s="87">
        <f t="shared" si="24"/>
        <v>23</v>
      </c>
      <c r="H19" s="84">
        <f t="shared" si="24"/>
        <v>21</v>
      </c>
      <c r="I19" s="84">
        <f t="shared" si="24"/>
        <v>21</v>
      </c>
      <c r="J19" s="84">
        <f t="shared" si="24"/>
        <v>25</v>
      </c>
      <c r="K19" s="84">
        <f t="shared" si="24"/>
        <v>20</v>
      </c>
      <c r="L19" s="84">
        <f t="shared" si="24"/>
        <v>18</v>
      </c>
      <c r="M19" s="84">
        <f t="shared" si="23"/>
        <v>16</v>
      </c>
      <c r="N19" s="101">
        <f t="shared" ref="N19" si="25">(N17+N18)</f>
        <v>13</v>
      </c>
      <c r="O19" s="88">
        <f t="shared" si="19"/>
        <v>0</v>
      </c>
      <c r="P19" s="118">
        <f t="shared" si="20"/>
        <v>0</v>
      </c>
    </row>
    <row r="20" spans="1:16" ht="12.75" x14ac:dyDescent="0.2">
      <c r="A20" s="65" t="s">
        <v>14</v>
      </c>
      <c r="B20" s="5"/>
      <c r="C20" s="30"/>
      <c r="D20" s="30"/>
      <c r="E20" s="42"/>
      <c r="F20" s="58"/>
      <c r="G20" s="50"/>
      <c r="H20" s="30"/>
      <c r="I20" s="30"/>
      <c r="J20" s="30"/>
      <c r="K20" s="30"/>
      <c r="L20" s="30"/>
      <c r="M20" s="30"/>
      <c r="N20" s="102"/>
      <c r="O20" s="8"/>
      <c r="P20" s="119"/>
    </row>
    <row r="21" spans="1:16" ht="12" x14ac:dyDescent="0.2">
      <c r="A21" s="67" t="s">
        <v>3</v>
      </c>
      <c r="B21" s="5">
        <v>0</v>
      </c>
      <c r="C21" s="28">
        <v>0</v>
      </c>
      <c r="D21" s="28">
        <v>0</v>
      </c>
      <c r="E21" s="40">
        <v>0</v>
      </c>
      <c r="F21" s="56">
        <v>0</v>
      </c>
      <c r="G21" s="4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103">
        <v>0</v>
      </c>
      <c r="O21" s="7">
        <f t="shared" ref="O21:O23" si="26">IF(N21&gt;20,(N21-M21)/M21,0)</f>
        <v>0</v>
      </c>
      <c r="P21" s="119">
        <f t="shared" ref="P21:P23" si="27">IF(N21&gt;20,(N21-I21)/I21,0)</f>
        <v>0</v>
      </c>
    </row>
    <row r="22" spans="1:16" ht="12" x14ac:dyDescent="0.2">
      <c r="A22" s="68" t="s">
        <v>4</v>
      </c>
      <c r="B22" s="22">
        <v>0</v>
      </c>
      <c r="C22" s="29">
        <v>4</v>
      </c>
      <c r="D22" s="29">
        <v>1</v>
      </c>
      <c r="E22" s="41">
        <v>1</v>
      </c>
      <c r="F22" s="57">
        <v>1</v>
      </c>
      <c r="G22" s="49">
        <v>1</v>
      </c>
      <c r="H22" s="29">
        <v>2</v>
      </c>
      <c r="I22" s="29">
        <v>1</v>
      </c>
      <c r="J22" s="29">
        <v>1</v>
      </c>
      <c r="K22" s="29">
        <v>1</v>
      </c>
      <c r="L22" s="29">
        <v>1</v>
      </c>
      <c r="M22" s="29">
        <v>1</v>
      </c>
      <c r="N22" s="106">
        <v>1</v>
      </c>
      <c r="O22" s="14">
        <f t="shared" si="26"/>
        <v>0</v>
      </c>
      <c r="P22" s="117">
        <f t="shared" si="27"/>
        <v>0</v>
      </c>
    </row>
    <row r="23" spans="1:16" ht="12.75" x14ac:dyDescent="0.2">
      <c r="A23" s="82" t="s">
        <v>1</v>
      </c>
      <c r="B23" s="83">
        <f t="shared" ref="B23:D23" si="28">SUM(B21:B22)</f>
        <v>0</v>
      </c>
      <c r="C23" s="84">
        <f t="shared" ref="C23" si="29">SUM(C21:C22)</f>
        <v>4</v>
      </c>
      <c r="D23" s="84">
        <f t="shared" si="28"/>
        <v>1</v>
      </c>
      <c r="E23" s="85">
        <f t="shared" ref="E23:M23" si="30">SUM(E21:E22)</f>
        <v>1</v>
      </c>
      <c r="F23" s="86">
        <f t="shared" ref="F23:L23" si="31">SUM(F21:F22)</f>
        <v>1</v>
      </c>
      <c r="G23" s="87">
        <f t="shared" si="31"/>
        <v>1</v>
      </c>
      <c r="H23" s="84">
        <f t="shared" si="31"/>
        <v>2</v>
      </c>
      <c r="I23" s="84">
        <f t="shared" si="31"/>
        <v>1</v>
      </c>
      <c r="J23" s="84">
        <f t="shared" si="31"/>
        <v>1</v>
      </c>
      <c r="K23" s="84">
        <f t="shared" si="31"/>
        <v>1</v>
      </c>
      <c r="L23" s="84">
        <f t="shared" si="31"/>
        <v>1</v>
      </c>
      <c r="M23" s="84">
        <f t="shared" si="30"/>
        <v>1</v>
      </c>
      <c r="N23" s="101">
        <f t="shared" ref="N23" si="32">SUM(N21:N22)</f>
        <v>1</v>
      </c>
      <c r="O23" s="88">
        <f t="shared" si="26"/>
        <v>0</v>
      </c>
      <c r="P23" s="118">
        <f t="shared" si="27"/>
        <v>0</v>
      </c>
    </row>
    <row r="24" spans="1:16" ht="25.5" x14ac:dyDescent="0.2">
      <c r="A24" s="73" t="s">
        <v>21</v>
      </c>
      <c r="B24" s="5"/>
      <c r="C24" s="30"/>
      <c r="D24" s="30"/>
      <c r="E24" s="42"/>
      <c r="F24" s="58"/>
      <c r="G24" s="50"/>
      <c r="H24" s="30"/>
      <c r="I24" s="30"/>
      <c r="J24" s="30"/>
      <c r="K24" s="30"/>
      <c r="L24" s="30"/>
      <c r="M24" s="30"/>
      <c r="N24" s="102"/>
      <c r="O24" s="8"/>
      <c r="P24" s="119"/>
    </row>
    <row r="25" spans="1:16" ht="12" x14ac:dyDescent="0.2">
      <c r="A25" s="67" t="s">
        <v>3</v>
      </c>
      <c r="B25" s="5">
        <v>89</v>
      </c>
      <c r="C25" s="28">
        <v>84</v>
      </c>
      <c r="D25" s="28">
        <v>79</v>
      </c>
      <c r="E25" s="40">
        <v>86</v>
      </c>
      <c r="F25" s="56">
        <v>86</v>
      </c>
      <c r="G25" s="48">
        <v>88</v>
      </c>
      <c r="H25" s="28">
        <v>88</v>
      </c>
      <c r="I25" s="28">
        <v>95</v>
      </c>
      <c r="J25" s="28">
        <v>93</v>
      </c>
      <c r="K25" s="28">
        <v>95</v>
      </c>
      <c r="L25" s="28">
        <v>87</v>
      </c>
      <c r="M25" s="28">
        <v>82</v>
      </c>
      <c r="N25" s="103">
        <v>78</v>
      </c>
      <c r="O25" s="7">
        <f t="shared" ref="O25:O27" si="33">IF(N25&gt;20,(N25-M25)/M25,0)</f>
        <v>-4.878048780487805E-2</v>
      </c>
      <c r="P25" s="119">
        <f t="shared" ref="P25:P27" si="34">IF(N25&gt;20,(N25-I25)/I25,0)</f>
        <v>-0.17894736842105263</v>
      </c>
    </row>
    <row r="26" spans="1:16" ht="12" x14ac:dyDescent="0.2">
      <c r="A26" s="68" t="s">
        <v>4</v>
      </c>
      <c r="B26" s="22">
        <v>17</v>
      </c>
      <c r="C26" s="29">
        <v>31</v>
      </c>
      <c r="D26" s="29">
        <v>37</v>
      </c>
      <c r="E26" s="41">
        <v>33</v>
      </c>
      <c r="F26" s="57">
        <v>36</v>
      </c>
      <c r="G26" s="49">
        <v>29</v>
      </c>
      <c r="H26" s="29">
        <v>29</v>
      </c>
      <c r="I26" s="29">
        <v>22</v>
      </c>
      <c r="J26" s="29">
        <v>25</v>
      </c>
      <c r="K26" s="29">
        <v>30</v>
      </c>
      <c r="L26" s="29">
        <v>21</v>
      </c>
      <c r="M26" s="29">
        <v>15</v>
      </c>
      <c r="N26" s="106">
        <v>8</v>
      </c>
      <c r="O26" s="14">
        <f t="shared" si="33"/>
        <v>0</v>
      </c>
      <c r="P26" s="117">
        <f t="shared" si="34"/>
        <v>0</v>
      </c>
    </row>
    <row r="27" spans="1:16" ht="12.75" x14ac:dyDescent="0.2">
      <c r="A27" s="82" t="s">
        <v>1</v>
      </c>
      <c r="B27" s="83">
        <f t="shared" ref="B27:D27" si="35">SUM(B25:B26)</f>
        <v>106</v>
      </c>
      <c r="C27" s="84">
        <f t="shared" ref="C27" si="36">SUM(C25:C26)</f>
        <v>115</v>
      </c>
      <c r="D27" s="84">
        <f t="shared" si="35"/>
        <v>116</v>
      </c>
      <c r="E27" s="85">
        <f t="shared" ref="E27:M27" si="37">SUM(E25:E26)</f>
        <v>119</v>
      </c>
      <c r="F27" s="86">
        <f t="shared" ref="F27:L27" si="38">SUM(F25:F26)</f>
        <v>122</v>
      </c>
      <c r="G27" s="87">
        <f t="shared" si="38"/>
        <v>117</v>
      </c>
      <c r="H27" s="84">
        <f t="shared" si="38"/>
        <v>117</v>
      </c>
      <c r="I27" s="84">
        <f t="shared" si="38"/>
        <v>117</v>
      </c>
      <c r="J27" s="84">
        <f t="shared" si="38"/>
        <v>118</v>
      </c>
      <c r="K27" s="84">
        <f t="shared" si="38"/>
        <v>125</v>
      </c>
      <c r="L27" s="84">
        <f t="shared" si="38"/>
        <v>108</v>
      </c>
      <c r="M27" s="84">
        <f t="shared" si="37"/>
        <v>97</v>
      </c>
      <c r="N27" s="101">
        <f t="shared" ref="N27" si="39">SUM(N25:N26)</f>
        <v>86</v>
      </c>
      <c r="O27" s="88">
        <f t="shared" si="33"/>
        <v>-0.1134020618556701</v>
      </c>
      <c r="P27" s="118">
        <f t="shared" si="34"/>
        <v>-0.26495726495726496</v>
      </c>
    </row>
    <row r="28" spans="1:16" ht="25.5" x14ac:dyDescent="0.2">
      <c r="A28" s="73" t="s">
        <v>22</v>
      </c>
      <c r="B28" s="5"/>
      <c r="C28" s="30"/>
      <c r="D28" s="30"/>
      <c r="E28" s="42"/>
      <c r="F28" s="58"/>
      <c r="G28" s="50"/>
      <c r="H28" s="30"/>
      <c r="I28" s="30"/>
      <c r="J28" s="30"/>
      <c r="K28" s="30"/>
      <c r="L28" s="30"/>
      <c r="M28" s="30"/>
      <c r="N28" s="102"/>
      <c r="O28" s="16"/>
      <c r="P28" s="119"/>
    </row>
    <row r="29" spans="1:16" ht="12" x14ac:dyDescent="0.2">
      <c r="A29" s="67" t="s">
        <v>3</v>
      </c>
      <c r="B29" s="5">
        <v>56</v>
      </c>
      <c r="C29" s="28">
        <v>59</v>
      </c>
      <c r="D29" s="28">
        <v>55</v>
      </c>
      <c r="E29" s="40">
        <v>55</v>
      </c>
      <c r="F29" s="56">
        <v>58</v>
      </c>
      <c r="G29" s="48">
        <v>64</v>
      </c>
      <c r="H29" s="28">
        <v>58</v>
      </c>
      <c r="I29" s="28">
        <v>57</v>
      </c>
      <c r="J29" s="28">
        <v>57</v>
      </c>
      <c r="K29" s="28">
        <v>58</v>
      </c>
      <c r="L29" s="28">
        <v>57</v>
      </c>
      <c r="M29" s="28">
        <v>56</v>
      </c>
      <c r="N29" s="103">
        <v>54</v>
      </c>
      <c r="O29" s="7">
        <f t="shared" ref="O29:O31" si="40">IF(N29&gt;20,(N29-M29)/M29,0)</f>
        <v>-3.5714285714285712E-2</v>
      </c>
      <c r="P29" s="119">
        <f t="shared" ref="P29:P31" si="41">IF(N29&gt;20,(N29-I29)/I29,0)</f>
        <v>-5.2631578947368418E-2</v>
      </c>
    </row>
    <row r="30" spans="1:16" ht="12" x14ac:dyDescent="0.2">
      <c r="A30" s="68" t="s">
        <v>4</v>
      </c>
      <c r="B30" s="22">
        <v>65</v>
      </c>
      <c r="C30" s="29">
        <v>31</v>
      </c>
      <c r="D30" s="29">
        <v>4</v>
      </c>
      <c r="E30" s="41">
        <v>4</v>
      </c>
      <c r="F30" s="57">
        <v>6</v>
      </c>
      <c r="G30" s="49">
        <v>9</v>
      </c>
      <c r="H30" s="29">
        <v>4</v>
      </c>
      <c r="I30" s="29">
        <v>4</v>
      </c>
      <c r="J30" s="29">
        <v>3</v>
      </c>
      <c r="K30" s="29">
        <v>4</v>
      </c>
      <c r="L30" s="29">
        <v>2</v>
      </c>
      <c r="M30" s="29">
        <v>2</v>
      </c>
      <c r="N30" s="106">
        <v>3</v>
      </c>
      <c r="O30" s="14">
        <f t="shared" si="40"/>
        <v>0</v>
      </c>
      <c r="P30" s="117">
        <f t="shared" si="41"/>
        <v>0</v>
      </c>
    </row>
    <row r="31" spans="1:16" ht="12.75" x14ac:dyDescent="0.2">
      <c r="A31" s="82" t="s">
        <v>1</v>
      </c>
      <c r="B31" s="83">
        <f t="shared" ref="B31:D31" si="42">SUM(B29:B30)</f>
        <v>121</v>
      </c>
      <c r="C31" s="84">
        <f t="shared" ref="C31" si="43">SUM(C29:C30)</f>
        <v>90</v>
      </c>
      <c r="D31" s="84">
        <f t="shared" si="42"/>
        <v>59</v>
      </c>
      <c r="E31" s="85">
        <f t="shared" ref="E31:M31" si="44">SUM(E29:E30)</f>
        <v>59</v>
      </c>
      <c r="F31" s="86">
        <f t="shared" ref="F31:L31" si="45">SUM(F29:F30)</f>
        <v>64</v>
      </c>
      <c r="G31" s="87">
        <f t="shared" si="45"/>
        <v>73</v>
      </c>
      <c r="H31" s="84">
        <f t="shared" si="45"/>
        <v>62</v>
      </c>
      <c r="I31" s="84">
        <f t="shared" si="45"/>
        <v>61</v>
      </c>
      <c r="J31" s="84">
        <f t="shared" si="45"/>
        <v>60</v>
      </c>
      <c r="K31" s="84">
        <f t="shared" si="45"/>
        <v>62</v>
      </c>
      <c r="L31" s="84">
        <f t="shared" si="45"/>
        <v>59</v>
      </c>
      <c r="M31" s="84">
        <f t="shared" si="44"/>
        <v>58</v>
      </c>
      <c r="N31" s="101">
        <f t="shared" ref="N31" si="46">SUM(N29:N30)</f>
        <v>57</v>
      </c>
      <c r="O31" s="88">
        <f t="shared" si="40"/>
        <v>-1.7241379310344827E-2</v>
      </c>
      <c r="P31" s="118">
        <f t="shared" si="41"/>
        <v>-6.5573770491803282E-2</v>
      </c>
    </row>
    <row r="32" spans="1:16" ht="38.25" x14ac:dyDescent="0.2">
      <c r="A32" s="73" t="s">
        <v>23</v>
      </c>
      <c r="B32" s="5"/>
      <c r="C32" s="30"/>
      <c r="D32" s="30"/>
      <c r="E32" s="42"/>
      <c r="F32" s="58"/>
      <c r="G32" s="50"/>
      <c r="H32" s="30"/>
      <c r="I32" s="30"/>
      <c r="J32" s="30"/>
      <c r="K32" s="30"/>
      <c r="L32" s="30"/>
      <c r="M32" s="30"/>
      <c r="N32" s="102"/>
      <c r="O32" s="17"/>
      <c r="P32" s="119"/>
    </row>
    <row r="33" spans="1:16" ht="12" x14ac:dyDescent="0.2">
      <c r="A33" s="67" t="s">
        <v>3</v>
      </c>
      <c r="B33" s="5">
        <v>49</v>
      </c>
      <c r="C33" s="28">
        <v>51</v>
      </c>
      <c r="D33" s="28">
        <v>49</v>
      </c>
      <c r="E33" s="40">
        <v>56</v>
      </c>
      <c r="F33" s="56">
        <v>59</v>
      </c>
      <c r="G33" s="48">
        <v>60</v>
      </c>
      <c r="H33" s="28">
        <v>58</v>
      </c>
      <c r="I33" s="28">
        <v>59</v>
      </c>
      <c r="J33" s="28">
        <v>57</v>
      </c>
      <c r="K33" s="28">
        <v>58</v>
      </c>
      <c r="L33" s="28">
        <v>65</v>
      </c>
      <c r="M33" s="28">
        <v>74</v>
      </c>
      <c r="N33" s="103">
        <v>74</v>
      </c>
      <c r="O33" s="7">
        <f t="shared" ref="O33:O35" si="47">IF(N33&gt;20,(N33-M33)/M33,0)</f>
        <v>0</v>
      </c>
      <c r="P33" s="119">
        <f t="shared" ref="P33:P35" si="48">IF(N33&gt;20,(N33-I33)/I33,0)</f>
        <v>0.25423728813559321</v>
      </c>
    </row>
    <row r="34" spans="1:16" ht="12" x14ac:dyDescent="0.2">
      <c r="A34" s="68" t="s">
        <v>4</v>
      </c>
      <c r="B34" s="22">
        <v>22</v>
      </c>
      <c r="C34" s="29">
        <v>30</v>
      </c>
      <c r="D34" s="29">
        <v>97</v>
      </c>
      <c r="E34" s="41">
        <v>75</v>
      </c>
      <c r="F34" s="57">
        <v>85</v>
      </c>
      <c r="G34" s="49">
        <v>55</v>
      </c>
      <c r="H34" s="29">
        <v>54</v>
      </c>
      <c r="I34" s="29">
        <v>52</v>
      </c>
      <c r="J34" s="29">
        <v>48</v>
      </c>
      <c r="K34" s="29">
        <v>50</v>
      </c>
      <c r="L34" s="29">
        <v>43</v>
      </c>
      <c r="M34" s="29">
        <v>26</v>
      </c>
      <c r="N34" s="106">
        <v>22</v>
      </c>
      <c r="O34" s="14">
        <f t="shared" si="47"/>
        <v>-0.15384615384615385</v>
      </c>
      <c r="P34" s="117">
        <f t="shared" si="48"/>
        <v>-0.57692307692307687</v>
      </c>
    </row>
    <row r="35" spans="1:16" ht="12.75" x14ac:dyDescent="0.2">
      <c r="A35" s="82" t="s">
        <v>1</v>
      </c>
      <c r="B35" s="96">
        <f t="shared" ref="B35:D35" si="49">+B34+B33</f>
        <v>71</v>
      </c>
      <c r="C35" s="97">
        <f t="shared" ref="C35" si="50">+C34+C33</f>
        <v>81</v>
      </c>
      <c r="D35" s="97">
        <f t="shared" si="49"/>
        <v>146</v>
      </c>
      <c r="E35" s="98">
        <f t="shared" ref="E35:M35" si="51">+E34+E33</f>
        <v>131</v>
      </c>
      <c r="F35" s="99">
        <f t="shared" ref="F35:L35" si="52">+F34+F33</f>
        <v>144</v>
      </c>
      <c r="G35" s="100">
        <f t="shared" si="52"/>
        <v>115</v>
      </c>
      <c r="H35" s="97">
        <f t="shared" si="52"/>
        <v>112</v>
      </c>
      <c r="I35" s="97">
        <f t="shared" si="52"/>
        <v>111</v>
      </c>
      <c r="J35" s="97">
        <f t="shared" si="52"/>
        <v>105</v>
      </c>
      <c r="K35" s="97">
        <f t="shared" si="52"/>
        <v>108</v>
      </c>
      <c r="L35" s="97">
        <f t="shared" si="52"/>
        <v>108</v>
      </c>
      <c r="M35" s="97">
        <f t="shared" si="51"/>
        <v>100</v>
      </c>
      <c r="N35" s="107">
        <f t="shared" ref="N35" si="53">+N34+N33</f>
        <v>96</v>
      </c>
      <c r="O35" s="88">
        <f t="shared" si="47"/>
        <v>-0.04</v>
      </c>
      <c r="P35" s="118">
        <f t="shared" si="48"/>
        <v>-0.13513513513513514</v>
      </c>
    </row>
    <row r="36" spans="1:16" ht="25.5" x14ac:dyDescent="0.2">
      <c r="A36" s="73" t="s">
        <v>24</v>
      </c>
      <c r="B36" s="5"/>
      <c r="C36" s="30"/>
      <c r="D36" s="30"/>
      <c r="E36" s="42"/>
      <c r="F36" s="58"/>
      <c r="G36" s="50"/>
      <c r="H36" s="30"/>
      <c r="I36" s="30"/>
      <c r="J36" s="30"/>
      <c r="K36" s="30"/>
      <c r="L36" s="30"/>
      <c r="M36" s="30"/>
      <c r="N36" s="102"/>
      <c r="O36" s="7"/>
      <c r="P36" s="119"/>
    </row>
    <row r="37" spans="1:16" ht="12" x14ac:dyDescent="0.2">
      <c r="A37" s="67" t="s">
        <v>3</v>
      </c>
      <c r="B37" s="5">
        <v>1</v>
      </c>
      <c r="C37" s="28">
        <v>1</v>
      </c>
      <c r="D37" s="28">
        <v>0</v>
      </c>
      <c r="E37" s="40">
        <v>1</v>
      </c>
      <c r="F37" s="56">
        <v>1</v>
      </c>
      <c r="G37" s="4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103">
        <v>1</v>
      </c>
      <c r="O37" s="7">
        <f t="shared" ref="O37:O39" si="54">IF(N37&gt;20,(N37-M37)/M37,0)</f>
        <v>0</v>
      </c>
      <c r="P37" s="119">
        <f t="shared" ref="P37:P39" si="55">IF(N37&gt;20,(N37-I37)/I37,0)</f>
        <v>0</v>
      </c>
    </row>
    <row r="38" spans="1:16" ht="12" x14ac:dyDescent="0.2">
      <c r="A38" s="68" t="s">
        <v>4</v>
      </c>
      <c r="B38" s="22">
        <v>0</v>
      </c>
      <c r="C38" s="29">
        <v>0</v>
      </c>
      <c r="D38" s="29">
        <v>0</v>
      </c>
      <c r="E38" s="41">
        <v>0</v>
      </c>
      <c r="F38" s="57">
        <v>0</v>
      </c>
      <c r="G38" s="49">
        <v>0</v>
      </c>
      <c r="H38" s="29">
        <v>1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106">
        <v>1</v>
      </c>
      <c r="O38" s="14">
        <f t="shared" si="54"/>
        <v>0</v>
      </c>
      <c r="P38" s="117">
        <f t="shared" si="55"/>
        <v>0</v>
      </c>
    </row>
    <row r="39" spans="1:16" ht="12.75" x14ac:dyDescent="0.2">
      <c r="A39" s="82" t="s">
        <v>1</v>
      </c>
      <c r="B39" s="96">
        <f t="shared" ref="B39:D39" si="56">+B38+B37</f>
        <v>1</v>
      </c>
      <c r="C39" s="97">
        <f t="shared" ref="C39" si="57">+C38+C37</f>
        <v>1</v>
      </c>
      <c r="D39" s="97">
        <f t="shared" si="56"/>
        <v>0</v>
      </c>
      <c r="E39" s="98">
        <f t="shared" ref="E39:M39" si="58">+E38+E37</f>
        <v>1</v>
      </c>
      <c r="F39" s="99">
        <f t="shared" ref="F39:L39" si="59">+F38+F37</f>
        <v>1</v>
      </c>
      <c r="G39" s="100">
        <f t="shared" si="59"/>
        <v>0</v>
      </c>
      <c r="H39" s="97">
        <f t="shared" si="59"/>
        <v>1</v>
      </c>
      <c r="I39" s="97">
        <f t="shared" si="59"/>
        <v>0</v>
      </c>
      <c r="J39" s="97">
        <f t="shared" si="59"/>
        <v>0</v>
      </c>
      <c r="K39" s="97">
        <f t="shared" si="59"/>
        <v>0</v>
      </c>
      <c r="L39" s="97">
        <f t="shared" si="59"/>
        <v>0</v>
      </c>
      <c r="M39" s="97">
        <f t="shared" si="58"/>
        <v>0</v>
      </c>
      <c r="N39" s="107">
        <f t="shared" ref="N39" si="60">+N38+N37</f>
        <v>2</v>
      </c>
      <c r="O39" s="88">
        <f t="shared" si="54"/>
        <v>0</v>
      </c>
      <c r="P39" s="118">
        <f t="shared" si="55"/>
        <v>0</v>
      </c>
    </row>
    <row r="40" spans="1:16" ht="12.75" x14ac:dyDescent="0.2">
      <c r="A40" s="65" t="s">
        <v>17</v>
      </c>
      <c r="B40" s="5"/>
      <c r="C40" s="30"/>
      <c r="D40" s="30"/>
      <c r="E40" s="42"/>
      <c r="F40" s="58"/>
      <c r="G40" s="50"/>
      <c r="H40" s="30"/>
      <c r="I40" s="30"/>
      <c r="J40" s="30"/>
      <c r="K40" s="30"/>
      <c r="L40" s="115"/>
      <c r="M40" s="115"/>
      <c r="N40" s="102"/>
      <c r="O40" s="16"/>
      <c r="P40" s="119"/>
    </row>
    <row r="41" spans="1:16" ht="12" x14ac:dyDescent="0.2">
      <c r="A41" s="67" t="s">
        <v>3</v>
      </c>
      <c r="B41" s="5">
        <v>14</v>
      </c>
      <c r="C41" s="28">
        <v>10</v>
      </c>
      <c r="D41" s="28">
        <v>13</v>
      </c>
      <c r="E41" s="40">
        <v>14</v>
      </c>
      <c r="F41" s="56">
        <v>15</v>
      </c>
      <c r="G41" s="48">
        <v>14</v>
      </c>
      <c r="H41" s="28">
        <v>15</v>
      </c>
      <c r="I41" s="28">
        <v>15</v>
      </c>
      <c r="J41" s="28">
        <v>14</v>
      </c>
      <c r="K41" s="28">
        <v>13</v>
      </c>
      <c r="L41" s="28">
        <v>15</v>
      </c>
      <c r="M41" s="28">
        <v>15</v>
      </c>
      <c r="N41" s="103">
        <v>15</v>
      </c>
      <c r="O41" s="7">
        <f t="shared" ref="O41:O43" si="61">IF(N41&gt;20,(N41-M41)/M41,0)</f>
        <v>0</v>
      </c>
      <c r="P41" s="119">
        <f t="shared" ref="P41:P43" si="62">IF(N41&gt;20,(N41-I41)/I41,0)</f>
        <v>0</v>
      </c>
    </row>
    <row r="42" spans="1:16" ht="12" x14ac:dyDescent="0.2">
      <c r="A42" s="68" t="s">
        <v>4</v>
      </c>
      <c r="B42" s="22">
        <v>0</v>
      </c>
      <c r="C42" s="29">
        <v>0</v>
      </c>
      <c r="D42" s="29">
        <v>0</v>
      </c>
      <c r="E42" s="41">
        <v>0</v>
      </c>
      <c r="F42" s="57">
        <v>0</v>
      </c>
      <c r="G42" s="4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106">
        <v>0</v>
      </c>
      <c r="O42" s="14">
        <f t="shared" si="61"/>
        <v>0</v>
      </c>
      <c r="P42" s="117">
        <f t="shared" si="62"/>
        <v>0</v>
      </c>
    </row>
    <row r="43" spans="1:16" ht="12.75" x14ac:dyDescent="0.2">
      <c r="A43" s="82" t="s">
        <v>1</v>
      </c>
      <c r="B43" s="83">
        <f t="shared" ref="B43:D43" si="63">SUM(B41:B42)</f>
        <v>14</v>
      </c>
      <c r="C43" s="84">
        <f t="shared" ref="C43" si="64">SUM(C41:C42)</f>
        <v>10</v>
      </c>
      <c r="D43" s="84">
        <f t="shared" si="63"/>
        <v>13</v>
      </c>
      <c r="E43" s="85">
        <f t="shared" ref="E43:M43" si="65">SUM(E41:E42)</f>
        <v>14</v>
      </c>
      <c r="F43" s="86">
        <f t="shared" ref="F43:L43" si="66">SUM(F41:F42)</f>
        <v>15</v>
      </c>
      <c r="G43" s="87">
        <f t="shared" si="66"/>
        <v>14</v>
      </c>
      <c r="H43" s="84">
        <f t="shared" si="66"/>
        <v>15</v>
      </c>
      <c r="I43" s="84">
        <f t="shared" si="66"/>
        <v>15</v>
      </c>
      <c r="J43" s="84">
        <f t="shared" si="66"/>
        <v>14</v>
      </c>
      <c r="K43" s="84">
        <f t="shared" si="66"/>
        <v>13</v>
      </c>
      <c r="L43" s="84">
        <f t="shared" si="66"/>
        <v>15</v>
      </c>
      <c r="M43" s="84">
        <f t="shared" si="65"/>
        <v>15</v>
      </c>
      <c r="N43" s="101">
        <f t="shared" ref="N43" si="67">SUM(N41:N42)</f>
        <v>15</v>
      </c>
      <c r="O43" s="88">
        <f t="shared" si="61"/>
        <v>0</v>
      </c>
      <c r="P43" s="118">
        <f t="shared" si="62"/>
        <v>0</v>
      </c>
    </row>
    <row r="44" spans="1:16" ht="12.75" x14ac:dyDescent="0.2">
      <c r="A44" s="65" t="s">
        <v>18</v>
      </c>
      <c r="B44" s="5"/>
      <c r="C44" s="30"/>
      <c r="D44" s="30"/>
      <c r="E44" s="42"/>
      <c r="F44" s="58"/>
      <c r="G44" s="50"/>
      <c r="H44" s="30"/>
      <c r="I44" s="30"/>
      <c r="J44" s="30"/>
      <c r="K44" s="30"/>
      <c r="L44" s="115"/>
      <c r="M44" s="115"/>
      <c r="N44" s="102"/>
      <c r="O44" s="17"/>
      <c r="P44" s="119"/>
    </row>
    <row r="45" spans="1:16" ht="12" x14ac:dyDescent="0.2">
      <c r="A45" s="67" t="s">
        <v>3</v>
      </c>
      <c r="B45" s="5">
        <v>7</v>
      </c>
      <c r="C45" s="28">
        <v>5</v>
      </c>
      <c r="D45" s="28">
        <v>4</v>
      </c>
      <c r="E45" s="40">
        <v>5</v>
      </c>
      <c r="F45" s="56">
        <v>5</v>
      </c>
      <c r="G45" s="48">
        <v>5</v>
      </c>
      <c r="H45" s="28">
        <v>5</v>
      </c>
      <c r="I45" s="28">
        <v>5</v>
      </c>
      <c r="J45" s="28">
        <v>3</v>
      </c>
      <c r="K45" s="28">
        <v>4</v>
      </c>
      <c r="L45" s="28">
        <v>4</v>
      </c>
      <c r="M45" s="28">
        <v>3</v>
      </c>
      <c r="N45" s="103">
        <v>4</v>
      </c>
      <c r="O45" s="7">
        <f t="shared" ref="O45:O47" si="68">IF(N45&gt;20,(N45-M45)/M45,0)</f>
        <v>0</v>
      </c>
      <c r="P45" s="119">
        <f t="shared" ref="P45:P47" si="69">IF(N45&gt;20,(N45-I45)/I45,0)</f>
        <v>0</v>
      </c>
    </row>
    <row r="46" spans="1:16" ht="12" x14ac:dyDescent="0.2">
      <c r="A46" s="68" t="s">
        <v>4</v>
      </c>
      <c r="B46" s="22">
        <v>1</v>
      </c>
      <c r="C46" s="29">
        <v>1</v>
      </c>
      <c r="D46" s="29">
        <v>1</v>
      </c>
      <c r="E46" s="41">
        <v>1</v>
      </c>
      <c r="F46" s="57">
        <v>1</v>
      </c>
      <c r="G46" s="49">
        <v>1</v>
      </c>
      <c r="H46" s="29">
        <v>1</v>
      </c>
      <c r="I46" s="29">
        <v>1</v>
      </c>
      <c r="J46" s="29">
        <v>1</v>
      </c>
      <c r="K46" s="29">
        <v>1</v>
      </c>
      <c r="L46" s="29">
        <v>1</v>
      </c>
      <c r="M46" s="29">
        <v>4</v>
      </c>
      <c r="N46" s="106">
        <v>5</v>
      </c>
      <c r="O46" s="14">
        <f t="shared" si="68"/>
        <v>0</v>
      </c>
      <c r="P46" s="117">
        <f t="shared" si="69"/>
        <v>0</v>
      </c>
    </row>
    <row r="47" spans="1:16" ht="12.75" x14ac:dyDescent="0.2">
      <c r="A47" s="82" t="s">
        <v>1</v>
      </c>
      <c r="B47" s="96">
        <f t="shared" ref="B47:D47" si="70">+B46+B45</f>
        <v>8</v>
      </c>
      <c r="C47" s="97">
        <f t="shared" ref="C47" si="71">+C46+C45</f>
        <v>6</v>
      </c>
      <c r="D47" s="97">
        <f t="shared" si="70"/>
        <v>5</v>
      </c>
      <c r="E47" s="98">
        <f t="shared" ref="E47:M47" si="72">+E46+E45</f>
        <v>6</v>
      </c>
      <c r="F47" s="99">
        <f t="shared" ref="F47:L47" si="73">+F46+F45</f>
        <v>6</v>
      </c>
      <c r="G47" s="100">
        <f t="shared" si="73"/>
        <v>6</v>
      </c>
      <c r="H47" s="97">
        <f t="shared" si="73"/>
        <v>6</v>
      </c>
      <c r="I47" s="97">
        <f t="shared" si="73"/>
        <v>6</v>
      </c>
      <c r="J47" s="97">
        <f t="shared" si="73"/>
        <v>4</v>
      </c>
      <c r="K47" s="97">
        <f t="shared" si="73"/>
        <v>5</v>
      </c>
      <c r="L47" s="97">
        <f t="shared" si="73"/>
        <v>5</v>
      </c>
      <c r="M47" s="97">
        <f t="shared" si="72"/>
        <v>7</v>
      </c>
      <c r="N47" s="107">
        <f t="shared" ref="N47" si="74">+N46+N45</f>
        <v>9</v>
      </c>
      <c r="O47" s="88">
        <f t="shared" si="68"/>
        <v>0</v>
      </c>
      <c r="P47" s="118">
        <f t="shared" si="69"/>
        <v>0</v>
      </c>
    </row>
    <row r="48" spans="1:16" ht="25.5" x14ac:dyDescent="0.2">
      <c r="A48" s="73" t="s">
        <v>25</v>
      </c>
      <c r="B48" s="5"/>
      <c r="C48" s="30"/>
      <c r="D48" s="30"/>
      <c r="E48" s="42"/>
      <c r="F48" s="58"/>
      <c r="G48" s="50"/>
      <c r="H48" s="30"/>
      <c r="I48" s="30"/>
      <c r="J48" s="30"/>
      <c r="K48" s="30"/>
      <c r="L48" s="115"/>
      <c r="M48" s="115"/>
      <c r="N48" s="102"/>
      <c r="O48" s="7"/>
      <c r="P48" s="119"/>
    </row>
    <row r="49" spans="1:16" ht="12" x14ac:dyDescent="0.2">
      <c r="A49" s="67" t="s">
        <v>3</v>
      </c>
      <c r="B49" s="5">
        <v>4</v>
      </c>
      <c r="C49" s="28">
        <v>2</v>
      </c>
      <c r="D49" s="28">
        <v>3</v>
      </c>
      <c r="E49" s="40">
        <v>3</v>
      </c>
      <c r="F49" s="56">
        <v>3</v>
      </c>
      <c r="G49" s="48">
        <v>3</v>
      </c>
      <c r="H49" s="28">
        <v>3</v>
      </c>
      <c r="I49" s="28">
        <v>3</v>
      </c>
      <c r="J49" s="28">
        <v>3</v>
      </c>
      <c r="K49" s="28">
        <v>4</v>
      </c>
      <c r="L49" s="28">
        <v>3</v>
      </c>
      <c r="M49" s="28">
        <v>5</v>
      </c>
      <c r="N49" s="103">
        <v>6</v>
      </c>
      <c r="O49" s="7">
        <f t="shared" ref="O49:O51" si="75">IF(N49&gt;20,(N49-M49)/M49,0)</f>
        <v>0</v>
      </c>
      <c r="P49" s="119">
        <f t="shared" ref="P49:P51" si="76">IF(N49&gt;20,(N49-I49)/I49,0)</f>
        <v>0</v>
      </c>
    </row>
    <row r="50" spans="1:16" ht="12" x14ac:dyDescent="0.2">
      <c r="A50" s="68" t="s">
        <v>4</v>
      </c>
      <c r="B50" s="22">
        <v>0</v>
      </c>
      <c r="C50" s="29">
        <v>25</v>
      </c>
      <c r="D50" s="29">
        <v>0</v>
      </c>
      <c r="E50" s="41">
        <v>0</v>
      </c>
      <c r="F50" s="57">
        <v>0</v>
      </c>
      <c r="G50" s="49">
        <v>18</v>
      </c>
      <c r="H50" s="29">
        <v>33</v>
      </c>
      <c r="I50" s="29">
        <v>35</v>
      </c>
      <c r="J50" s="29">
        <v>34</v>
      </c>
      <c r="K50" s="29">
        <v>32</v>
      </c>
      <c r="L50" s="29">
        <v>45</v>
      </c>
      <c r="M50" s="29">
        <v>42</v>
      </c>
      <c r="N50" s="106">
        <v>28</v>
      </c>
      <c r="O50" s="14">
        <f t="shared" si="75"/>
        <v>-0.33333333333333331</v>
      </c>
      <c r="P50" s="117">
        <f t="shared" si="76"/>
        <v>-0.2</v>
      </c>
    </row>
    <row r="51" spans="1:16" ht="12.75" x14ac:dyDescent="0.2">
      <c r="A51" s="82" t="s">
        <v>1</v>
      </c>
      <c r="B51" s="96">
        <f t="shared" ref="B51:D51" si="77">+B50+B49</f>
        <v>4</v>
      </c>
      <c r="C51" s="97">
        <f t="shared" ref="C51" si="78">+C50+C49</f>
        <v>27</v>
      </c>
      <c r="D51" s="97">
        <f t="shared" si="77"/>
        <v>3</v>
      </c>
      <c r="E51" s="98">
        <f t="shared" ref="E51:M51" si="79">+E50+E49</f>
        <v>3</v>
      </c>
      <c r="F51" s="99">
        <f t="shared" ref="F51:L51" si="80">+F50+F49</f>
        <v>3</v>
      </c>
      <c r="G51" s="100">
        <f t="shared" si="80"/>
        <v>21</v>
      </c>
      <c r="H51" s="97">
        <f t="shared" si="80"/>
        <v>36</v>
      </c>
      <c r="I51" s="97">
        <f t="shared" si="80"/>
        <v>38</v>
      </c>
      <c r="J51" s="97">
        <f t="shared" si="80"/>
        <v>37</v>
      </c>
      <c r="K51" s="97">
        <f t="shared" si="80"/>
        <v>36</v>
      </c>
      <c r="L51" s="97">
        <f t="shared" si="80"/>
        <v>48</v>
      </c>
      <c r="M51" s="97">
        <f t="shared" si="79"/>
        <v>47</v>
      </c>
      <c r="N51" s="107">
        <f t="shared" ref="N51" si="81">+N50+N49</f>
        <v>34</v>
      </c>
      <c r="O51" s="88">
        <f t="shared" si="75"/>
        <v>-0.27659574468085107</v>
      </c>
      <c r="P51" s="118">
        <f t="shared" si="76"/>
        <v>-0.10526315789473684</v>
      </c>
    </row>
    <row r="52" spans="1:16" ht="25.5" x14ac:dyDescent="0.2">
      <c r="A52" s="73" t="s">
        <v>26</v>
      </c>
      <c r="B52" s="5"/>
      <c r="C52" s="30"/>
      <c r="D52" s="30"/>
      <c r="E52" s="42"/>
      <c r="F52" s="58"/>
      <c r="G52" s="50"/>
      <c r="H52" s="30"/>
      <c r="I52" s="30"/>
      <c r="J52" s="30"/>
      <c r="K52" s="30"/>
      <c r="L52" s="115"/>
      <c r="M52" s="115"/>
      <c r="N52" s="102"/>
      <c r="O52" s="17"/>
      <c r="P52" s="119"/>
    </row>
    <row r="53" spans="1:16" ht="12" x14ac:dyDescent="0.2">
      <c r="A53" s="67" t="s">
        <v>3</v>
      </c>
      <c r="B53" s="5">
        <v>5</v>
      </c>
      <c r="C53" s="28">
        <v>6</v>
      </c>
      <c r="D53" s="28">
        <v>6</v>
      </c>
      <c r="E53" s="40">
        <v>6</v>
      </c>
      <c r="F53" s="56">
        <v>7</v>
      </c>
      <c r="G53" s="48">
        <v>9</v>
      </c>
      <c r="H53" s="28">
        <v>9</v>
      </c>
      <c r="I53" s="28">
        <v>8</v>
      </c>
      <c r="J53" s="28">
        <v>10</v>
      </c>
      <c r="K53" s="28">
        <v>7</v>
      </c>
      <c r="L53" s="28">
        <v>10</v>
      </c>
      <c r="M53" s="28">
        <v>11</v>
      </c>
      <c r="N53" s="103">
        <v>11</v>
      </c>
      <c r="O53" s="7">
        <f t="shared" ref="O53:O55" si="82">IF(N53&gt;20,(N53-M53)/M53,0)</f>
        <v>0</v>
      </c>
      <c r="P53" s="119">
        <f t="shared" ref="P53:P55" si="83">IF(N53&gt;20,(N53-I53)/I53,0)</f>
        <v>0</v>
      </c>
    </row>
    <row r="54" spans="1:16" ht="12" x14ac:dyDescent="0.2">
      <c r="A54" s="68" t="s">
        <v>4</v>
      </c>
      <c r="B54" s="22">
        <v>5</v>
      </c>
      <c r="C54" s="29">
        <v>4</v>
      </c>
      <c r="D54" s="29">
        <v>2</v>
      </c>
      <c r="E54" s="41">
        <v>2</v>
      </c>
      <c r="F54" s="57">
        <v>2</v>
      </c>
      <c r="G54" s="49">
        <v>1</v>
      </c>
      <c r="H54" s="29">
        <v>1</v>
      </c>
      <c r="I54" s="29">
        <v>1</v>
      </c>
      <c r="J54" s="29">
        <v>2</v>
      </c>
      <c r="K54" s="29">
        <v>1</v>
      </c>
      <c r="L54" s="29">
        <v>1</v>
      </c>
      <c r="M54" s="29">
        <v>1</v>
      </c>
      <c r="N54" s="106">
        <v>1</v>
      </c>
      <c r="O54" s="14">
        <f t="shared" si="82"/>
        <v>0</v>
      </c>
      <c r="P54" s="117">
        <f t="shared" si="83"/>
        <v>0</v>
      </c>
    </row>
    <row r="55" spans="1:16" ht="12.75" x14ac:dyDescent="0.2">
      <c r="A55" s="82" t="s">
        <v>1</v>
      </c>
      <c r="B55" s="83">
        <f t="shared" ref="B55:D55" si="84">+B54+B53</f>
        <v>10</v>
      </c>
      <c r="C55" s="84">
        <f t="shared" ref="C55" si="85">+C54+C53</f>
        <v>10</v>
      </c>
      <c r="D55" s="84">
        <f t="shared" si="84"/>
        <v>8</v>
      </c>
      <c r="E55" s="85">
        <f t="shared" ref="E55:M55" si="86">+E54+E53</f>
        <v>8</v>
      </c>
      <c r="F55" s="86">
        <f t="shared" ref="F55:L55" si="87">+F54+F53</f>
        <v>9</v>
      </c>
      <c r="G55" s="87">
        <f t="shared" si="87"/>
        <v>10</v>
      </c>
      <c r="H55" s="84">
        <f t="shared" si="87"/>
        <v>10</v>
      </c>
      <c r="I55" s="84">
        <f t="shared" si="87"/>
        <v>9</v>
      </c>
      <c r="J55" s="84">
        <f t="shared" si="87"/>
        <v>12</v>
      </c>
      <c r="K55" s="84">
        <f t="shared" si="87"/>
        <v>8</v>
      </c>
      <c r="L55" s="84">
        <f t="shared" si="87"/>
        <v>11</v>
      </c>
      <c r="M55" s="84">
        <f t="shared" si="86"/>
        <v>12</v>
      </c>
      <c r="N55" s="101">
        <f t="shared" ref="N55" si="88">+N54+N53</f>
        <v>12</v>
      </c>
      <c r="O55" s="88">
        <f t="shared" si="82"/>
        <v>0</v>
      </c>
      <c r="P55" s="118">
        <f t="shared" si="83"/>
        <v>0</v>
      </c>
    </row>
    <row r="56" spans="1:16" ht="12.75" x14ac:dyDescent="0.2">
      <c r="A56" s="65" t="s">
        <v>27</v>
      </c>
      <c r="B56" s="5"/>
      <c r="C56" s="30"/>
      <c r="D56" s="30"/>
      <c r="E56" s="42"/>
      <c r="F56" s="58"/>
      <c r="G56" s="50"/>
      <c r="H56" s="30"/>
      <c r="I56" s="30"/>
      <c r="J56" s="30"/>
      <c r="K56" s="30"/>
      <c r="L56" s="115"/>
      <c r="M56" s="115"/>
      <c r="N56" s="102"/>
      <c r="O56" s="7"/>
      <c r="P56" s="119"/>
    </row>
    <row r="57" spans="1:16" ht="12" x14ac:dyDescent="0.2">
      <c r="A57" s="67" t="s">
        <v>3</v>
      </c>
      <c r="B57" s="5">
        <v>126</v>
      </c>
      <c r="C57" s="28">
        <v>126</v>
      </c>
      <c r="D57" s="28">
        <v>124</v>
      </c>
      <c r="E57" s="40">
        <v>123</v>
      </c>
      <c r="F57" s="56">
        <v>136</v>
      </c>
      <c r="G57" s="48">
        <v>141</v>
      </c>
      <c r="H57" s="28">
        <v>137</v>
      </c>
      <c r="I57" s="28">
        <v>136</v>
      </c>
      <c r="J57" s="28">
        <v>133</v>
      </c>
      <c r="K57" s="28">
        <v>130</v>
      </c>
      <c r="L57" s="28">
        <v>133</v>
      </c>
      <c r="M57" s="28">
        <v>120</v>
      </c>
      <c r="N57" s="103">
        <v>140</v>
      </c>
      <c r="O57" s="7">
        <f t="shared" ref="O57:O59" si="89">IF(N57&gt;20,(N57-M57)/M57,0)</f>
        <v>0.16666666666666666</v>
      </c>
      <c r="P57" s="119">
        <f t="shared" ref="P57:P59" si="90">IF(N57&gt;20,(N57-I57)/I57,0)</f>
        <v>2.9411764705882353E-2</v>
      </c>
    </row>
    <row r="58" spans="1:16" ht="12" x14ac:dyDescent="0.2">
      <c r="A58" s="68" t="s">
        <v>4</v>
      </c>
      <c r="B58" s="22">
        <v>5</v>
      </c>
      <c r="C58" s="29">
        <v>5</v>
      </c>
      <c r="D58" s="29">
        <v>4</v>
      </c>
      <c r="E58" s="41">
        <v>6</v>
      </c>
      <c r="F58" s="57">
        <v>2</v>
      </c>
      <c r="G58" s="49">
        <v>3</v>
      </c>
      <c r="H58" s="29">
        <v>7</v>
      </c>
      <c r="I58" s="29">
        <v>5</v>
      </c>
      <c r="J58" s="29">
        <v>12</v>
      </c>
      <c r="K58" s="29">
        <v>6</v>
      </c>
      <c r="L58" s="29">
        <v>6</v>
      </c>
      <c r="M58" s="29">
        <v>3</v>
      </c>
      <c r="N58" s="106">
        <v>7</v>
      </c>
      <c r="O58" s="14">
        <f t="shared" si="89"/>
        <v>0</v>
      </c>
      <c r="P58" s="117">
        <f t="shared" si="90"/>
        <v>0</v>
      </c>
    </row>
    <row r="59" spans="1:16" ht="12.75" x14ac:dyDescent="0.2">
      <c r="A59" s="82" t="s">
        <v>1</v>
      </c>
      <c r="B59" s="96">
        <f t="shared" ref="B59:D59" si="91">+B58+B57</f>
        <v>131</v>
      </c>
      <c r="C59" s="97">
        <f t="shared" ref="C59" si="92">+C58+C57</f>
        <v>131</v>
      </c>
      <c r="D59" s="97">
        <f t="shared" si="91"/>
        <v>128</v>
      </c>
      <c r="E59" s="98">
        <f t="shared" ref="E59:M59" si="93">+E58+E57</f>
        <v>129</v>
      </c>
      <c r="F59" s="99">
        <f t="shared" ref="F59:L59" si="94">+F58+F57</f>
        <v>138</v>
      </c>
      <c r="G59" s="100">
        <f t="shared" si="94"/>
        <v>144</v>
      </c>
      <c r="H59" s="97">
        <f t="shared" si="94"/>
        <v>144</v>
      </c>
      <c r="I59" s="97">
        <f t="shared" si="94"/>
        <v>141</v>
      </c>
      <c r="J59" s="97">
        <f t="shared" si="94"/>
        <v>145</v>
      </c>
      <c r="K59" s="97">
        <f t="shared" si="94"/>
        <v>136</v>
      </c>
      <c r="L59" s="97">
        <f t="shared" si="94"/>
        <v>139</v>
      </c>
      <c r="M59" s="97">
        <f t="shared" si="93"/>
        <v>123</v>
      </c>
      <c r="N59" s="107">
        <f t="shared" ref="N59" si="95">+N58+N57</f>
        <v>147</v>
      </c>
      <c r="O59" s="88">
        <f t="shared" si="89"/>
        <v>0.1951219512195122</v>
      </c>
      <c r="P59" s="118">
        <f t="shared" si="90"/>
        <v>4.2553191489361701E-2</v>
      </c>
    </row>
    <row r="60" spans="1:16" ht="12.75" x14ac:dyDescent="0.2">
      <c r="A60" s="65" t="s">
        <v>19</v>
      </c>
      <c r="B60" s="5"/>
      <c r="C60" s="30"/>
      <c r="D60" s="30"/>
      <c r="E60" s="42"/>
      <c r="F60" s="58"/>
      <c r="G60" s="50"/>
      <c r="H60" s="30"/>
      <c r="I60" s="30"/>
      <c r="J60" s="30"/>
      <c r="K60" s="30"/>
      <c r="L60" s="30"/>
      <c r="M60" s="30"/>
      <c r="N60" s="102"/>
      <c r="O60" s="7"/>
      <c r="P60" s="119"/>
    </row>
    <row r="61" spans="1:16" ht="12" x14ac:dyDescent="0.2">
      <c r="A61" s="67" t="s">
        <v>3</v>
      </c>
      <c r="B61" s="5">
        <v>7</v>
      </c>
      <c r="C61" s="28">
        <v>8</v>
      </c>
      <c r="D61" s="28">
        <v>8</v>
      </c>
      <c r="E61" s="40">
        <v>7</v>
      </c>
      <c r="F61" s="56">
        <v>8</v>
      </c>
      <c r="G61" s="48">
        <v>7</v>
      </c>
      <c r="H61" s="28">
        <v>6</v>
      </c>
      <c r="I61" s="28">
        <v>7</v>
      </c>
      <c r="J61" s="28">
        <v>6</v>
      </c>
      <c r="K61" s="28">
        <v>6</v>
      </c>
      <c r="L61" s="28">
        <v>5</v>
      </c>
      <c r="M61" s="28">
        <v>4</v>
      </c>
      <c r="N61" s="103">
        <v>3</v>
      </c>
      <c r="O61" s="7">
        <f t="shared" ref="O61:O63" si="96">IF(N61&gt;20,(N61-M61)/M61,0)</f>
        <v>0</v>
      </c>
      <c r="P61" s="119">
        <f t="shared" ref="P61:P63" si="97">IF(N61&gt;20,(N61-I61)/I61,0)</f>
        <v>0</v>
      </c>
    </row>
    <row r="62" spans="1:16" ht="12" x14ac:dyDescent="0.2">
      <c r="A62" s="68" t="s">
        <v>4</v>
      </c>
      <c r="B62" s="22">
        <v>7</v>
      </c>
      <c r="C62" s="29">
        <v>5</v>
      </c>
      <c r="D62" s="29">
        <v>5</v>
      </c>
      <c r="E62" s="41">
        <v>5</v>
      </c>
      <c r="F62" s="57">
        <v>5</v>
      </c>
      <c r="G62" s="49">
        <v>6</v>
      </c>
      <c r="H62" s="29">
        <v>6</v>
      </c>
      <c r="I62" s="29">
        <v>4</v>
      </c>
      <c r="J62" s="29">
        <v>4</v>
      </c>
      <c r="K62" s="29">
        <v>4</v>
      </c>
      <c r="L62" s="29">
        <v>4</v>
      </c>
      <c r="M62" s="29">
        <v>2</v>
      </c>
      <c r="N62" s="106">
        <v>4</v>
      </c>
      <c r="O62" s="14">
        <f t="shared" si="96"/>
        <v>0</v>
      </c>
      <c r="P62" s="117">
        <f t="shared" si="97"/>
        <v>0</v>
      </c>
    </row>
    <row r="63" spans="1:16" ht="12.75" x14ac:dyDescent="0.2">
      <c r="A63" s="82" t="s">
        <v>1</v>
      </c>
      <c r="B63" s="96">
        <f t="shared" ref="B63:D63" si="98">+B62+B61</f>
        <v>14</v>
      </c>
      <c r="C63" s="97">
        <f t="shared" ref="C63" si="99">+C62+C61</f>
        <v>13</v>
      </c>
      <c r="D63" s="97">
        <f t="shared" si="98"/>
        <v>13</v>
      </c>
      <c r="E63" s="98">
        <f t="shared" ref="E63:M63" si="100">+E62+E61</f>
        <v>12</v>
      </c>
      <c r="F63" s="99">
        <f t="shared" ref="F63:L63" si="101">+F62+F61</f>
        <v>13</v>
      </c>
      <c r="G63" s="100">
        <f t="shared" si="101"/>
        <v>13</v>
      </c>
      <c r="H63" s="97">
        <f t="shared" si="101"/>
        <v>12</v>
      </c>
      <c r="I63" s="97">
        <f t="shared" si="101"/>
        <v>11</v>
      </c>
      <c r="J63" s="97">
        <f t="shared" si="101"/>
        <v>10</v>
      </c>
      <c r="K63" s="97">
        <f t="shared" si="101"/>
        <v>10</v>
      </c>
      <c r="L63" s="97">
        <f t="shared" si="101"/>
        <v>9</v>
      </c>
      <c r="M63" s="97">
        <f t="shared" si="100"/>
        <v>6</v>
      </c>
      <c r="N63" s="107">
        <f t="shared" ref="N63" si="102">+N62+N61</f>
        <v>7</v>
      </c>
      <c r="O63" s="88">
        <f t="shared" si="96"/>
        <v>0</v>
      </c>
      <c r="P63" s="118">
        <f t="shared" si="97"/>
        <v>0</v>
      </c>
    </row>
    <row r="64" spans="1:16" ht="25.5" x14ac:dyDescent="0.2">
      <c r="A64" s="73" t="s">
        <v>28</v>
      </c>
      <c r="B64" s="5"/>
      <c r="C64" s="30"/>
      <c r="D64" s="30"/>
      <c r="E64" s="42"/>
      <c r="F64" s="58"/>
      <c r="G64" s="50"/>
      <c r="H64" s="30"/>
      <c r="I64" s="30"/>
      <c r="J64" s="30"/>
      <c r="K64" s="30"/>
      <c r="L64" s="30"/>
      <c r="M64" s="30"/>
      <c r="N64" s="102"/>
      <c r="O64" s="17"/>
      <c r="P64" s="119"/>
    </row>
    <row r="65" spans="1:19" ht="12" x14ac:dyDescent="0.2">
      <c r="A65" s="67" t="s">
        <v>3</v>
      </c>
      <c r="B65" s="5">
        <v>112</v>
      </c>
      <c r="C65" s="28">
        <v>114</v>
      </c>
      <c r="D65" s="28">
        <v>112</v>
      </c>
      <c r="E65" s="40">
        <v>116</v>
      </c>
      <c r="F65" s="56">
        <v>125</v>
      </c>
      <c r="G65" s="48">
        <v>129</v>
      </c>
      <c r="H65" s="28">
        <v>144</v>
      </c>
      <c r="I65" s="28">
        <v>131</v>
      </c>
      <c r="J65" s="28">
        <v>136</v>
      </c>
      <c r="K65" s="28">
        <v>136</v>
      </c>
      <c r="L65" s="28">
        <v>142</v>
      </c>
      <c r="M65" s="28">
        <v>153</v>
      </c>
      <c r="N65" s="103">
        <v>132</v>
      </c>
      <c r="O65" s="7">
        <f t="shared" ref="O65:O67" si="103">IF(N65&gt;20,(N65-M65)/M65,0)</f>
        <v>-0.13725490196078433</v>
      </c>
      <c r="P65" s="119">
        <f t="shared" ref="P65:P67" si="104">IF(N65&gt;20,(N65-I65)/I65,0)</f>
        <v>7.6335877862595417E-3</v>
      </c>
    </row>
    <row r="66" spans="1:19" ht="12" x14ac:dyDescent="0.2">
      <c r="A66" s="68" t="s">
        <v>4</v>
      </c>
      <c r="B66" s="22">
        <v>372</v>
      </c>
      <c r="C66" s="29">
        <v>397</v>
      </c>
      <c r="D66" s="29">
        <v>349</v>
      </c>
      <c r="E66" s="41">
        <v>334</v>
      </c>
      <c r="F66" s="57">
        <v>341</v>
      </c>
      <c r="G66" s="49">
        <v>333</v>
      </c>
      <c r="H66" s="29">
        <v>313</v>
      </c>
      <c r="I66" s="29">
        <v>208</v>
      </c>
      <c r="J66" s="29">
        <v>257</v>
      </c>
      <c r="K66" s="29">
        <v>263</v>
      </c>
      <c r="L66" s="29">
        <v>297</v>
      </c>
      <c r="M66" s="29">
        <v>283</v>
      </c>
      <c r="N66" s="106">
        <v>255</v>
      </c>
      <c r="O66" s="14">
        <f t="shared" si="103"/>
        <v>-9.8939929328621903E-2</v>
      </c>
      <c r="P66" s="117">
        <f t="shared" si="104"/>
        <v>0.22596153846153846</v>
      </c>
    </row>
    <row r="67" spans="1:19" ht="12.75" x14ac:dyDescent="0.2">
      <c r="A67" s="82" t="s">
        <v>1</v>
      </c>
      <c r="B67" s="83">
        <f t="shared" ref="B67:D67" si="105">+B66+B65</f>
        <v>484</v>
      </c>
      <c r="C67" s="84">
        <f t="shared" ref="C67" si="106">+C66+C65</f>
        <v>511</v>
      </c>
      <c r="D67" s="84">
        <f t="shared" si="105"/>
        <v>461</v>
      </c>
      <c r="E67" s="85">
        <f t="shared" ref="E67:M67" si="107">+E66+E65</f>
        <v>450</v>
      </c>
      <c r="F67" s="86">
        <f t="shared" ref="F67:L67" si="108">+F66+F65</f>
        <v>466</v>
      </c>
      <c r="G67" s="87">
        <f t="shared" si="108"/>
        <v>462</v>
      </c>
      <c r="H67" s="84">
        <f t="shared" si="108"/>
        <v>457</v>
      </c>
      <c r="I67" s="84">
        <f t="shared" si="108"/>
        <v>339</v>
      </c>
      <c r="J67" s="84">
        <f t="shared" si="108"/>
        <v>393</v>
      </c>
      <c r="K67" s="84">
        <f t="shared" si="108"/>
        <v>399</v>
      </c>
      <c r="L67" s="84">
        <f t="shared" si="108"/>
        <v>439</v>
      </c>
      <c r="M67" s="84">
        <f t="shared" si="107"/>
        <v>436</v>
      </c>
      <c r="N67" s="101">
        <f t="shared" ref="N67" si="109">+N66+N65</f>
        <v>387</v>
      </c>
      <c r="O67" s="88">
        <f t="shared" si="103"/>
        <v>-0.11238532110091744</v>
      </c>
      <c r="P67" s="118">
        <f t="shared" si="104"/>
        <v>0.1415929203539823</v>
      </c>
    </row>
    <row r="68" spans="1:19" ht="25.5" x14ac:dyDescent="0.2">
      <c r="A68" s="73" t="s">
        <v>29</v>
      </c>
      <c r="B68" s="5"/>
      <c r="C68" s="30"/>
      <c r="D68" s="30"/>
      <c r="E68" s="42"/>
      <c r="F68" s="58"/>
      <c r="G68" s="50"/>
      <c r="H68" s="30"/>
      <c r="I68" s="30"/>
      <c r="J68" s="30"/>
      <c r="K68" s="30"/>
      <c r="L68" s="30"/>
      <c r="M68" s="30"/>
      <c r="N68" s="102"/>
      <c r="O68" s="7"/>
      <c r="P68" s="119"/>
    </row>
    <row r="69" spans="1:19" ht="12" x14ac:dyDescent="0.2">
      <c r="A69" s="67" t="s">
        <v>3</v>
      </c>
      <c r="B69" s="5">
        <v>45</v>
      </c>
      <c r="C69" s="28">
        <v>44</v>
      </c>
      <c r="D69" s="28">
        <v>43</v>
      </c>
      <c r="E69" s="40">
        <v>46</v>
      </c>
      <c r="F69" s="56">
        <v>50</v>
      </c>
      <c r="G69" s="48">
        <v>51</v>
      </c>
      <c r="H69" s="28">
        <v>45</v>
      </c>
      <c r="I69" s="28">
        <v>45</v>
      </c>
      <c r="J69" s="28">
        <v>43</v>
      </c>
      <c r="K69" s="28">
        <v>43</v>
      </c>
      <c r="L69" s="28">
        <v>44</v>
      </c>
      <c r="M69" s="28">
        <v>42</v>
      </c>
      <c r="N69" s="103">
        <v>39</v>
      </c>
      <c r="O69" s="7">
        <f t="shared" ref="O69:O71" si="110">IF(N69&gt;20,(N69-M69)/M69,0)</f>
        <v>-7.1428571428571425E-2</v>
      </c>
      <c r="P69" s="119">
        <f t="shared" ref="P69:P71" si="111">IF(N69&gt;20,(N69-I69)/I69,0)</f>
        <v>-0.13333333333333333</v>
      </c>
    </row>
    <row r="70" spans="1:19" ht="12" x14ac:dyDescent="0.2">
      <c r="A70" s="68" t="s">
        <v>4</v>
      </c>
      <c r="B70" s="22">
        <v>0</v>
      </c>
      <c r="C70" s="29">
        <v>0</v>
      </c>
      <c r="D70" s="29">
        <v>1</v>
      </c>
      <c r="E70" s="41">
        <v>1</v>
      </c>
      <c r="F70" s="57">
        <v>1</v>
      </c>
      <c r="G70" s="49">
        <v>1</v>
      </c>
      <c r="H70" s="29">
        <v>0</v>
      </c>
      <c r="I70" s="29">
        <v>0</v>
      </c>
      <c r="J70" s="29">
        <v>0</v>
      </c>
      <c r="K70" s="29">
        <v>0</v>
      </c>
      <c r="L70" s="29">
        <v>1</v>
      </c>
      <c r="M70" s="29">
        <v>1</v>
      </c>
      <c r="N70" s="106">
        <v>1</v>
      </c>
      <c r="O70" s="14">
        <f t="shared" si="110"/>
        <v>0</v>
      </c>
      <c r="P70" s="117">
        <f t="shared" si="111"/>
        <v>0</v>
      </c>
    </row>
    <row r="71" spans="1:19" ht="12.75" x14ac:dyDescent="0.2">
      <c r="A71" s="82" t="s">
        <v>1</v>
      </c>
      <c r="B71" s="96">
        <f t="shared" ref="B71:D71" si="112">+B70+B69</f>
        <v>45</v>
      </c>
      <c r="C71" s="97">
        <f t="shared" ref="C71" si="113">+C70+C69</f>
        <v>44</v>
      </c>
      <c r="D71" s="97">
        <f t="shared" si="112"/>
        <v>44</v>
      </c>
      <c r="E71" s="98">
        <f t="shared" ref="E71:M71" si="114">+E70+E69</f>
        <v>47</v>
      </c>
      <c r="F71" s="99">
        <f t="shared" ref="F71:L71" si="115">+F70+F69</f>
        <v>51</v>
      </c>
      <c r="G71" s="100">
        <f t="shared" si="115"/>
        <v>52</v>
      </c>
      <c r="H71" s="97">
        <f t="shared" si="115"/>
        <v>45</v>
      </c>
      <c r="I71" s="97">
        <f t="shared" si="115"/>
        <v>45</v>
      </c>
      <c r="J71" s="97">
        <f t="shared" si="115"/>
        <v>43</v>
      </c>
      <c r="K71" s="97">
        <f t="shared" si="115"/>
        <v>43</v>
      </c>
      <c r="L71" s="97">
        <f t="shared" si="115"/>
        <v>45</v>
      </c>
      <c r="M71" s="97">
        <f t="shared" si="114"/>
        <v>43</v>
      </c>
      <c r="N71" s="107">
        <f t="shared" ref="N71" si="116">+N70+N69</f>
        <v>40</v>
      </c>
      <c r="O71" s="88">
        <f t="shared" si="110"/>
        <v>-6.9767441860465115E-2</v>
      </c>
      <c r="P71" s="118">
        <f t="shared" si="111"/>
        <v>-0.1111111111111111</v>
      </c>
    </row>
    <row r="72" spans="1:19" ht="25.5" x14ac:dyDescent="0.2">
      <c r="A72" s="73" t="s">
        <v>30</v>
      </c>
      <c r="B72" s="5"/>
      <c r="C72" s="30"/>
      <c r="D72" s="30"/>
      <c r="E72" s="42"/>
      <c r="F72" s="58"/>
      <c r="G72" s="50"/>
      <c r="H72" s="30"/>
      <c r="I72" s="30"/>
      <c r="J72" s="30"/>
      <c r="K72" s="30"/>
      <c r="L72" s="30"/>
      <c r="M72" s="30"/>
      <c r="N72" s="102"/>
      <c r="O72" s="17"/>
      <c r="P72" s="119"/>
    </row>
    <row r="73" spans="1:19" ht="12" x14ac:dyDescent="0.2">
      <c r="A73" s="67" t="s">
        <v>3</v>
      </c>
      <c r="B73" s="5">
        <v>5</v>
      </c>
      <c r="C73" s="28">
        <v>3</v>
      </c>
      <c r="D73" s="28">
        <v>2</v>
      </c>
      <c r="E73" s="40">
        <v>2</v>
      </c>
      <c r="F73" s="56">
        <v>3</v>
      </c>
      <c r="G73" s="48">
        <v>3</v>
      </c>
      <c r="H73" s="28">
        <v>3</v>
      </c>
      <c r="I73" s="28">
        <v>3</v>
      </c>
      <c r="J73" s="28">
        <v>3</v>
      </c>
      <c r="K73" s="28">
        <v>3</v>
      </c>
      <c r="L73" s="28">
        <v>3</v>
      </c>
      <c r="M73" s="28">
        <v>2</v>
      </c>
      <c r="N73" s="103">
        <v>2</v>
      </c>
      <c r="O73" s="7">
        <f t="shared" ref="O73:O75" si="117">IF(N73&gt;20,(N73-M73)/M73,0)</f>
        <v>0</v>
      </c>
      <c r="P73" s="119">
        <f t="shared" ref="P73:P75" si="118">IF(N73&gt;20,(N73-I73)/I73,0)</f>
        <v>0</v>
      </c>
    </row>
    <row r="74" spans="1:19" ht="12" x14ac:dyDescent="0.2">
      <c r="A74" s="68" t="s">
        <v>4</v>
      </c>
      <c r="B74" s="22">
        <v>3</v>
      </c>
      <c r="C74" s="29">
        <v>5</v>
      </c>
      <c r="D74" s="29">
        <v>4</v>
      </c>
      <c r="E74" s="41">
        <v>3</v>
      </c>
      <c r="F74" s="57">
        <v>3</v>
      </c>
      <c r="G74" s="49">
        <v>3</v>
      </c>
      <c r="H74" s="29">
        <v>3</v>
      </c>
      <c r="I74" s="29">
        <v>3</v>
      </c>
      <c r="J74" s="29">
        <v>3</v>
      </c>
      <c r="K74" s="29">
        <v>3</v>
      </c>
      <c r="L74" s="29">
        <v>3</v>
      </c>
      <c r="M74" s="29">
        <v>3</v>
      </c>
      <c r="N74" s="106">
        <v>5</v>
      </c>
      <c r="O74" s="14">
        <f t="shared" si="117"/>
        <v>0</v>
      </c>
      <c r="P74" s="117">
        <f t="shared" si="118"/>
        <v>0</v>
      </c>
    </row>
    <row r="75" spans="1:19" ht="12.75" x14ac:dyDescent="0.2">
      <c r="A75" s="82" t="s">
        <v>1</v>
      </c>
      <c r="B75" s="83">
        <f t="shared" ref="B75:D75" si="119">+B74+B73</f>
        <v>8</v>
      </c>
      <c r="C75" s="84">
        <f t="shared" ref="C75" si="120">+C74+C73</f>
        <v>8</v>
      </c>
      <c r="D75" s="84">
        <f t="shared" si="119"/>
        <v>6</v>
      </c>
      <c r="E75" s="85">
        <f t="shared" ref="E75:M75" si="121">+E74+E73</f>
        <v>5</v>
      </c>
      <c r="F75" s="86">
        <f t="shared" ref="F75:L75" si="122">+F74+F73</f>
        <v>6</v>
      </c>
      <c r="G75" s="87">
        <f t="shared" si="122"/>
        <v>6</v>
      </c>
      <c r="H75" s="84">
        <f t="shared" si="122"/>
        <v>6</v>
      </c>
      <c r="I75" s="84">
        <f t="shared" si="122"/>
        <v>6</v>
      </c>
      <c r="J75" s="84">
        <f t="shared" si="122"/>
        <v>6</v>
      </c>
      <c r="K75" s="84">
        <f t="shared" si="122"/>
        <v>6</v>
      </c>
      <c r="L75" s="116">
        <f t="shared" si="122"/>
        <v>6</v>
      </c>
      <c r="M75" s="116">
        <f t="shared" si="121"/>
        <v>5</v>
      </c>
      <c r="N75" s="101">
        <f t="shared" ref="N75" si="123">+N74+N73</f>
        <v>7</v>
      </c>
      <c r="O75" s="88">
        <f t="shared" si="117"/>
        <v>0</v>
      </c>
      <c r="P75" s="118">
        <f t="shared" si="118"/>
        <v>0</v>
      </c>
    </row>
    <row r="76" spans="1:19" ht="15.75" x14ac:dyDescent="0.25">
      <c r="A76" s="74" t="s">
        <v>5</v>
      </c>
      <c r="B76" s="5"/>
      <c r="C76" s="30"/>
      <c r="D76" s="30"/>
      <c r="E76" s="42"/>
      <c r="F76" s="58"/>
      <c r="G76" s="50"/>
      <c r="H76" s="30"/>
      <c r="I76" s="30"/>
      <c r="J76" s="30"/>
      <c r="K76" s="30"/>
      <c r="L76" s="30"/>
      <c r="M76" s="30"/>
      <c r="N76" s="12"/>
      <c r="O76" s="17"/>
      <c r="P76" s="119"/>
    </row>
    <row r="77" spans="1:19" ht="12" x14ac:dyDescent="0.2">
      <c r="A77" s="75" t="s">
        <v>3</v>
      </c>
      <c r="B77" s="5">
        <f t="shared" ref="B77:D78" si="124">(B73+B69+B65+B61+B57+B53+B49+B45+B41+B37+B33+B29+B25+B21+B17+B13+B6)</f>
        <v>1036</v>
      </c>
      <c r="C77" s="28">
        <f t="shared" si="124"/>
        <v>1032</v>
      </c>
      <c r="D77" s="28">
        <f t="shared" si="124"/>
        <v>1021</v>
      </c>
      <c r="E77" s="40">
        <f t="shared" ref="E77" si="125">(E73+E69+E65+E61+E57+E53+E49+E45+E41+E37+E33+E29+E25+E21+E17+E13+E6)</f>
        <v>1043</v>
      </c>
      <c r="F77" s="56">
        <f t="shared" ref="F77:K77" si="126">(F73+F69+F65+F61+F57+F53+F49+F45+F41+F37+F33+F29+F25+F21+F17+F13+F6)</f>
        <v>1108</v>
      </c>
      <c r="G77" s="48">
        <f t="shared" si="126"/>
        <v>1147</v>
      </c>
      <c r="H77" s="28">
        <f t="shared" si="126"/>
        <v>1154</v>
      </c>
      <c r="I77" s="28">
        <f t="shared" si="126"/>
        <v>1140</v>
      </c>
      <c r="J77" s="28">
        <f t="shared" si="126"/>
        <v>1140</v>
      </c>
      <c r="K77" s="28">
        <f t="shared" si="126"/>
        <v>1129</v>
      </c>
      <c r="L77" s="28">
        <f>(L73+L69+L65+L61+L57+L53+L49+L45+L41+L37+L33+L29+L25+L21+L17+L13+L6)</f>
        <v>1136</v>
      </c>
      <c r="M77" s="28">
        <f>(M73+M69+M65+M61+M57+M53+M49+M45+M41+M37+M33+M29+M25+M21+M17+M13+M6)</f>
        <v>1118</v>
      </c>
      <c r="N77" s="6">
        <f>(N73+N69+N65+N61+N57+N53+N49+N45+N41+N37+N33+N29+N25+N21+N17+N13+N6)</f>
        <v>1101</v>
      </c>
      <c r="O77" s="7">
        <f t="shared" ref="O77:O79" si="127">IF(N77&gt;20,(N77-M77)/M77,0)</f>
        <v>-1.520572450805009E-2</v>
      </c>
      <c r="P77" s="119">
        <f t="shared" ref="P77:P79" si="128">IF(N77&gt;20,(N77-I77)/I77,0)</f>
        <v>-3.4210526315789476E-2</v>
      </c>
      <c r="Q77" s="76"/>
      <c r="R77" s="76"/>
      <c r="S77" s="76"/>
    </row>
    <row r="78" spans="1:19" ht="12.75" thickBot="1" x14ac:dyDescent="0.25">
      <c r="A78" s="75" t="s">
        <v>4</v>
      </c>
      <c r="B78" s="5">
        <f t="shared" si="124"/>
        <v>775</v>
      </c>
      <c r="C78" s="28">
        <f t="shared" si="124"/>
        <v>809</v>
      </c>
      <c r="D78" s="28">
        <f t="shared" si="124"/>
        <v>768</v>
      </c>
      <c r="E78" s="40">
        <f t="shared" ref="E78:M78" si="129">(E74+E70+E66+E62+E58+E54+E50+E46+E42+E38+E34+E30+E26+E22+E18+E14+E7)</f>
        <v>718</v>
      </c>
      <c r="F78" s="56">
        <f t="shared" ref="F78:L78" si="130">(F74+F70+F66+F62+F58+F54+F50+F46+F42+F38+F34+F30+F26+F22+F18+F14+F7)</f>
        <v>737</v>
      </c>
      <c r="G78" s="48">
        <f t="shared" si="130"/>
        <v>719</v>
      </c>
      <c r="H78" s="28">
        <f t="shared" si="130"/>
        <v>700</v>
      </c>
      <c r="I78" s="28">
        <f t="shared" si="130"/>
        <v>550</v>
      </c>
      <c r="J78" s="28">
        <f t="shared" si="130"/>
        <v>608</v>
      </c>
      <c r="K78" s="28">
        <f t="shared" si="130"/>
        <v>601</v>
      </c>
      <c r="L78" s="28">
        <f t="shared" si="130"/>
        <v>630</v>
      </c>
      <c r="M78" s="28">
        <f t="shared" si="129"/>
        <v>598</v>
      </c>
      <c r="N78" s="6">
        <f t="shared" ref="N78" si="131">(N74+N70+N66+N62+N58+N54+N50+N46+N42+N38+N34+N30+N26+N22+N18+N14+N7)</f>
        <v>533</v>
      </c>
      <c r="O78" s="7">
        <f t="shared" si="127"/>
        <v>-0.10869565217391304</v>
      </c>
      <c r="P78" s="119">
        <f t="shared" si="128"/>
        <v>-3.090909090909091E-2</v>
      </c>
      <c r="Q78" s="76"/>
      <c r="R78" s="76"/>
      <c r="S78" s="76"/>
    </row>
    <row r="79" spans="1:19" ht="12.75" thickBot="1" x14ac:dyDescent="0.25">
      <c r="A79" s="77" t="s">
        <v>2</v>
      </c>
      <c r="B79" s="20">
        <f t="shared" ref="B79" si="132">SUM(B77:B78)</f>
        <v>1811</v>
      </c>
      <c r="C79" s="27">
        <f>SUM(C77:C78)</f>
        <v>1841</v>
      </c>
      <c r="D79" s="27">
        <f>SUM(D77:D78)</f>
        <v>1789</v>
      </c>
      <c r="E79" s="45">
        <f t="shared" ref="E79:M79" si="133">SUM(E77:E78)</f>
        <v>1761</v>
      </c>
      <c r="F79" s="61">
        <f t="shared" ref="F79:L79" si="134">SUM(F77:F78)</f>
        <v>1845</v>
      </c>
      <c r="G79" s="53">
        <f t="shared" si="134"/>
        <v>1866</v>
      </c>
      <c r="H79" s="27">
        <f t="shared" si="134"/>
        <v>1854</v>
      </c>
      <c r="I79" s="27">
        <f t="shared" si="134"/>
        <v>1690</v>
      </c>
      <c r="J79" s="27">
        <f t="shared" si="134"/>
        <v>1748</v>
      </c>
      <c r="K79" s="27">
        <f t="shared" si="134"/>
        <v>1730</v>
      </c>
      <c r="L79" s="27">
        <f t="shared" si="134"/>
        <v>1766</v>
      </c>
      <c r="M79" s="27">
        <f t="shared" si="133"/>
        <v>1716</v>
      </c>
      <c r="N79" s="9">
        <f t="shared" ref="N79" si="135">SUM(N77:N78)</f>
        <v>1634</v>
      </c>
      <c r="O79" s="21">
        <f t="shared" si="127"/>
        <v>-4.7785547785547784E-2</v>
      </c>
      <c r="P79" s="122">
        <f t="shared" si="128"/>
        <v>-3.3136094674556214E-2</v>
      </c>
      <c r="Q79" s="76"/>
      <c r="R79" s="76"/>
      <c r="S79" s="76"/>
    </row>
    <row r="80" spans="1:19" x14ac:dyDescent="0.15">
      <c r="A80" s="7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78"/>
      <c r="P80" s="3"/>
    </row>
    <row r="81" spans="2:16" s="1" customFormat="1" ht="11.25" customHeight="1" x14ac:dyDescent="0.2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80"/>
      <c r="P81" s="79"/>
    </row>
    <row r="82" spans="2:16" x14ac:dyDescent="0.15">
      <c r="K82" s="13" t="s">
        <v>40</v>
      </c>
      <c r="L82" s="13" t="s">
        <v>40</v>
      </c>
      <c r="M82" s="13" t="s">
        <v>40</v>
      </c>
      <c r="N82" s="13" t="s">
        <v>40</v>
      </c>
    </row>
    <row r="83" spans="2:16" x14ac:dyDescent="0.15">
      <c r="J83" s="108" t="s">
        <v>41</v>
      </c>
      <c r="K83" s="81">
        <f t="shared" ref="K83:L84" si="136">K77-K17-K13</f>
        <v>704</v>
      </c>
      <c r="L83" s="81">
        <f t="shared" si="136"/>
        <v>719</v>
      </c>
      <c r="M83" s="81">
        <f t="shared" ref="M83:N85" si="137">M77-M17-M13</f>
        <v>713</v>
      </c>
      <c r="N83" s="81">
        <f t="shared" si="137"/>
        <v>709</v>
      </c>
    </row>
    <row r="84" spans="2:16" x14ac:dyDescent="0.15">
      <c r="C84" s="81"/>
      <c r="D84" s="81"/>
      <c r="E84" s="81"/>
      <c r="F84" s="81"/>
      <c r="G84" s="81"/>
      <c r="H84" s="81"/>
      <c r="I84" s="81"/>
      <c r="J84" s="108" t="s">
        <v>42</v>
      </c>
      <c r="K84" s="81">
        <f t="shared" si="136"/>
        <v>395</v>
      </c>
      <c r="L84" s="81">
        <f t="shared" si="136"/>
        <v>425</v>
      </c>
      <c r="M84" s="81">
        <f t="shared" si="137"/>
        <v>383</v>
      </c>
      <c r="N84" s="81">
        <f t="shared" si="137"/>
        <v>353</v>
      </c>
    </row>
    <row r="85" spans="2:16" x14ac:dyDescent="0.15">
      <c r="J85" s="108" t="s">
        <v>43</v>
      </c>
      <c r="K85" s="81">
        <f t="shared" ref="K85" si="138">K79-K19-K15</f>
        <v>1099</v>
      </c>
      <c r="L85" s="81">
        <f t="shared" ref="L85" si="139">L79-L19-L15</f>
        <v>1144</v>
      </c>
      <c r="M85" s="81">
        <f t="shared" si="137"/>
        <v>1096</v>
      </c>
      <c r="N85" s="81">
        <f t="shared" si="137"/>
        <v>1062</v>
      </c>
    </row>
    <row r="86" spans="2:16" x14ac:dyDescent="0.15">
      <c r="J86" s="109" t="s">
        <v>44</v>
      </c>
      <c r="K86" s="110">
        <f>+(K83)+(K84/3)</f>
        <v>835.66666666666663</v>
      </c>
      <c r="L86" s="110">
        <f>+(L83)+(L84/3)</f>
        <v>860.66666666666663</v>
      </c>
      <c r="M86" s="110">
        <f>+(M83)+(M84/3)</f>
        <v>840.66666666666663</v>
      </c>
      <c r="N86" s="110">
        <f>+(N83)+(N84/3)</f>
        <v>826.66666666666663</v>
      </c>
    </row>
    <row r="88" spans="2:16" x14ac:dyDescent="0.15">
      <c r="K88" s="13" t="s">
        <v>7</v>
      </c>
      <c r="L88" s="13" t="s">
        <v>7</v>
      </c>
      <c r="M88" s="13" t="s">
        <v>7</v>
      </c>
      <c r="N88" s="13" t="s">
        <v>7</v>
      </c>
      <c r="O88" s="15" t="s">
        <v>53</v>
      </c>
    </row>
    <row r="89" spans="2:16" x14ac:dyDescent="0.15">
      <c r="J89" s="108" t="s">
        <v>41</v>
      </c>
      <c r="K89" s="81">
        <f>+K13</f>
        <v>425</v>
      </c>
      <c r="L89" s="81">
        <f>+L13</f>
        <v>417</v>
      </c>
      <c r="M89" s="81">
        <f>+M13</f>
        <v>405</v>
      </c>
      <c r="N89" s="81">
        <f>+N13</f>
        <v>392</v>
      </c>
    </row>
    <row r="90" spans="2:16" x14ac:dyDescent="0.15">
      <c r="J90" s="108" t="s">
        <v>42</v>
      </c>
      <c r="K90" s="81">
        <f>+K19+K14</f>
        <v>206</v>
      </c>
      <c r="L90" s="81">
        <f>+L19+L14</f>
        <v>205</v>
      </c>
      <c r="M90" s="81">
        <f>+M19+M14</f>
        <v>215</v>
      </c>
      <c r="N90" s="81">
        <f>+N19+N14</f>
        <v>180</v>
      </c>
    </row>
    <row r="91" spans="2:16" x14ac:dyDescent="0.15">
      <c r="J91" s="108" t="s">
        <v>43</v>
      </c>
      <c r="K91" s="81">
        <f>+K90+K89</f>
        <v>631</v>
      </c>
      <c r="L91" s="81">
        <f>+L90+L89</f>
        <v>622</v>
      </c>
      <c r="M91" s="81">
        <f>+M90+M89</f>
        <v>620</v>
      </c>
      <c r="N91" s="81">
        <f>+N90+N89</f>
        <v>572</v>
      </c>
    </row>
    <row r="92" spans="2:16" x14ac:dyDescent="0.15">
      <c r="J92" s="109" t="s">
        <v>45</v>
      </c>
      <c r="K92" s="110">
        <f>+(K89)+(K90/3)</f>
        <v>493.66666666666669</v>
      </c>
      <c r="L92" s="110">
        <f>+(L89)+(L90/3)</f>
        <v>485.33333333333331</v>
      </c>
      <c r="M92" s="110">
        <f>+(M89)+(M90/3)</f>
        <v>476.66666666666669</v>
      </c>
      <c r="N92" s="110">
        <f>+(N89)+(N90/3)</f>
        <v>452</v>
      </c>
    </row>
    <row r="94" spans="2:16" ht="11.25" customHeight="1" x14ac:dyDescent="0.15">
      <c r="I94" s="125" t="s">
        <v>46</v>
      </c>
      <c r="J94" s="125"/>
      <c r="K94" s="13" t="s">
        <v>7</v>
      </c>
      <c r="L94" s="13" t="s">
        <v>7</v>
      </c>
      <c r="M94" s="13" t="s">
        <v>7</v>
      </c>
      <c r="N94" s="13" t="s">
        <v>7</v>
      </c>
    </row>
    <row r="95" spans="2:16" x14ac:dyDescent="0.15">
      <c r="J95" s="108" t="s">
        <v>41</v>
      </c>
      <c r="K95" s="81">
        <f t="shared" ref="K95:M96" si="140">+K89+K83</f>
        <v>1129</v>
      </c>
      <c r="L95" s="81">
        <f t="shared" si="140"/>
        <v>1136</v>
      </c>
      <c r="M95" s="81">
        <f t="shared" si="140"/>
        <v>1118</v>
      </c>
      <c r="N95" s="81">
        <f t="shared" ref="N95" si="141">+N89+N83</f>
        <v>1101</v>
      </c>
    </row>
    <row r="96" spans="2:16" x14ac:dyDescent="0.15">
      <c r="J96" s="108" t="s">
        <v>42</v>
      </c>
      <c r="K96" s="81">
        <f t="shared" si="140"/>
        <v>601</v>
      </c>
      <c r="L96" s="81">
        <f t="shared" si="140"/>
        <v>630</v>
      </c>
      <c r="M96" s="81">
        <f t="shared" si="140"/>
        <v>598</v>
      </c>
      <c r="N96" s="81">
        <f t="shared" ref="N96" si="142">+N90+N84</f>
        <v>533</v>
      </c>
    </row>
    <row r="97" spans="10:14" x14ac:dyDescent="0.15">
      <c r="J97" s="108" t="s">
        <v>43</v>
      </c>
      <c r="K97" s="81">
        <f>+K96+K95</f>
        <v>1730</v>
      </c>
      <c r="L97" s="81">
        <f>+L96+L95</f>
        <v>1766</v>
      </c>
      <c r="M97" s="81">
        <f>+M96+M95</f>
        <v>1716</v>
      </c>
      <c r="N97" s="81">
        <f>+N96+N95</f>
        <v>1634</v>
      </c>
    </row>
    <row r="98" spans="10:14" x14ac:dyDescent="0.15">
      <c r="J98" s="109" t="s">
        <v>47</v>
      </c>
      <c r="K98" s="110">
        <f>+(K95)+(K96/3)</f>
        <v>1329.3333333333333</v>
      </c>
      <c r="L98" s="110">
        <f>+(L95)+(L96/3)</f>
        <v>1346</v>
      </c>
      <c r="M98" s="110">
        <f>+(M95)+(M96/3)</f>
        <v>1317.3333333333333</v>
      </c>
      <c r="N98" s="110">
        <f>+(N95)+(N96/3)</f>
        <v>1278.6666666666667</v>
      </c>
    </row>
  </sheetData>
  <phoneticPr fontId="3" type="noConversion"/>
  <printOptions horizontalCentered="1"/>
  <pageMargins left="0.5" right="0.5" top="0.75" bottom="0.5" header="0.5" footer="0.25"/>
  <pageSetup scale="67" orientation="portrait" r:id="rId1"/>
  <headerFooter alignWithMargins="0">
    <oddFooter>&amp;C&amp;"Times New Roman,Bold"H.11.0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H-11.0</vt:lpstr>
      <vt:lpstr>'H-11.0'!Print_Area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Lane Ent Mister</cp:lastModifiedBy>
  <cp:lastPrinted>2025-01-30T20:26:59Z</cp:lastPrinted>
  <dcterms:created xsi:type="dcterms:W3CDTF">2000-10-19T14:20:01Z</dcterms:created>
  <dcterms:modified xsi:type="dcterms:W3CDTF">2026-04-21T15:29:43Z</dcterms:modified>
</cp:coreProperties>
</file>