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C7339003-07DB-4FA1-AA4E-2C3E5F8986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-9.0" sheetId="1" r:id="rId1"/>
  </sheets>
  <definedNames>
    <definedName name="_xlnm.Print_Area" localSheetId="0">'B-9.0'!$A$1:$AI$65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9" i="1" l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8" i="1"/>
  <c r="AI43" i="1"/>
  <c r="AI39" i="1" s="1"/>
  <c r="AI44" i="1"/>
  <c r="AI45" i="1"/>
  <c r="AI46" i="1" s="1"/>
  <c r="AI42" i="1"/>
  <c r="AI36" i="1"/>
  <c r="AI35" i="1"/>
  <c r="AI34" i="1"/>
  <c r="AI33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H33" i="1"/>
  <c r="AH45" i="1"/>
  <c r="AH43" i="1"/>
  <c r="AH42" i="1"/>
  <c r="AF45" i="1"/>
  <c r="AF44" i="1"/>
  <c r="AF43" i="1"/>
  <c r="AF42" i="1"/>
  <c r="AD45" i="1"/>
  <c r="AD44" i="1"/>
  <c r="AD43" i="1"/>
  <c r="AD42" i="1"/>
  <c r="AH37" i="1"/>
  <c r="AH44" i="1"/>
  <c r="AH32" i="1"/>
  <c r="AH6" i="1" s="1"/>
  <c r="AG37" i="1" l="1"/>
  <c r="AG33" i="1" l="1"/>
  <c r="AG32" i="1"/>
  <c r="AE37" i="1"/>
  <c r="AE32" i="1"/>
  <c r="AE6" i="1" s="1"/>
  <c r="C49" i="1" l="1"/>
  <c r="AG6" i="1"/>
  <c r="AF32" i="1" l="1"/>
  <c r="C58" i="1" l="1"/>
  <c r="C51" i="1"/>
  <c r="AF37" i="1"/>
  <c r="AF6" i="1" l="1"/>
  <c r="Y37" i="1" l="1"/>
  <c r="AA37" i="1"/>
  <c r="AB37" i="1"/>
  <c r="AC37" i="1"/>
  <c r="AD37" i="1"/>
  <c r="Z37" i="1"/>
  <c r="AD32" i="1" l="1"/>
  <c r="AD6" i="1" l="1"/>
  <c r="AC32" i="1"/>
  <c r="AC6" i="1" s="1"/>
  <c r="AG44" i="1" l="1"/>
  <c r="AG42" i="1"/>
  <c r="AG45" i="1"/>
  <c r="AG46" i="1" s="1"/>
  <c r="AG43" i="1"/>
  <c r="AB33" i="1"/>
  <c r="AB32" i="1"/>
  <c r="AG39" i="1" l="1"/>
  <c r="AB6" i="1"/>
  <c r="Z32" i="1" l="1"/>
  <c r="Z6" i="1" s="1"/>
  <c r="Y32" i="1" l="1"/>
  <c r="Y6" i="1" s="1"/>
  <c r="X32" i="1" l="1"/>
  <c r="AA32" i="1"/>
  <c r="W32" i="1"/>
  <c r="V32" i="1"/>
  <c r="U32" i="1"/>
  <c r="T32" i="1"/>
  <c r="S32" i="1"/>
  <c r="R32" i="1"/>
  <c r="R6" i="1" s="1"/>
  <c r="Q32" i="1"/>
  <c r="P32" i="1"/>
  <c r="P6" i="1" s="1"/>
  <c r="O32" i="1"/>
  <c r="N32" i="1"/>
  <c r="N6" i="1" s="1"/>
  <c r="M32" i="1"/>
  <c r="M6" i="1" s="1"/>
  <c r="L32" i="1"/>
  <c r="L6" i="1" s="1"/>
  <c r="K32" i="1"/>
  <c r="K6" i="1" s="1"/>
  <c r="J32" i="1"/>
  <c r="J6" i="1" s="1"/>
  <c r="I32" i="1"/>
  <c r="I6" i="1" s="1"/>
  <c r="H32" i="1"/>
  <c r="H6" i="1" s="1"/>
  <c r="G32" i="1"/>
  <c r="G6" i="1" s="1"/>
  <c r="F32" i="1"/>
  <c r="F6" i="1" s="1"/>
  <c r="E32" i="1"/>
  <c r="E6" i="1" s="1"/>
  <c r="X6" i="1" l="1"/>
  <c r="AI32" i="1"/>
  <c r="U6" i="1"/>
  <c r="T6" i="1"/>
  <c r="S6" i="1"/>
  <c r="V6" i="1"/>
  <c r="Q6" i="1"/>
  <c r="AA6" i="1"/>
  <c r="AI6" i="1" l="1"/>
  <c r="AE42" i="1"/>
  <c r="AE43" i="1"/>
  <c r="AE44" i="1"/>
  <c r="AE45" i="1"/>
  <c r="AE46" i="1" s="1"/>
  <c r="C53" i="1"/>
  <c r="C52" i="1"/>
  <c r="C57" i="1"/>
  <c r="C55" i="1"/>
  <c r="C54" i="1"/>
  <c r="C56" i="1"/>
  <c r="W33" i="1"/>
  <c r="AE39" i="1" l="1"/>
  <c r="W6" i="1"/>
  <c r="O33" i="1"/>
  <c r="X48" i="1" l="1"/>
  <c r="K38" i="1"/>
  <c r="O6" i="1"/>
  <c r="C50" i="1"/>
  <c r="AA46" i="1" l="1"/>
  <c r="C59" i="1"/>
  <c r="M47" i="1"/>
  <c r="O47" i="1"/>
</calcChain>
</file>

<file path=xl/sharedStrings.xml><?xml version="1.0" encoding="utf-8"?>
<sst xmlns="http://schemas.openxmlformats.org/spreadsheetml/2006/main" count="67" uniqueCount="51">
  <si>
    <t>Total Headcount</t>
  </si>
  <si>
    <t>Allegany</t>
  </si>
  <si>
    <t>Anne Arundel</t>
  </si>
  <si>
    <t>Baltimore</t>
  </si>
  <si>
    <t>Baltimore City</t>
  </si>
  <si>
    <t>Calvert</t>
  </si>
  <si>
    <t>Carroll</t>
  </si>
  <si>
    <t>Charles</t>
  </si>
  <si>
    <t>Frederick</t>
  </si>
  <si>
    <t>Garrett</t>
  </si>
  <si>
    <t>Harford</t>
  </si>
  <si>
    <t>Howard</t>
  </si>
  <si>
    <t>Montgomery</t>
  </si>
  <si>
    <t>Prince George's</t>
  </si>
  <si>
    <t>St. Mary's</t>
  </si>
  <si>
    <t>Washington</t>
  </si>
  <si>
    <t>Wicomico</t>
  </si>
  <si>
    <t>Worcester</t>
  </si>
  <si>
    <t>Total for MD</t>
  </si>
  <si>
    <t>Out-of-State</t>
  </si>
  <si>
    <t xml:space="preserve"> </t>
  </si>
  <si>
    <t>Region</t>
  </si>
  <si>
    <t>% of Total</t>
  </si>
  <si>
    <t>Eastern Shore</t>
  </si>
  <si>
    <t>Western Shore</t>
  </si>
  <si>
    <t>Table 7:</t>
  </si>
  <si>
    <t>Count</t>
  </si>
  <si>
    <t>Figure 9:</t>
  </si>
  <si>
    <t>TOTAL</t>
  </si>
  <si>
    <t>10-yr chng</t>
  </si>
  <si>
    <t>Figure 9</t>
  </si>
  <si>
    <t>Caroline (Eastern Shore)</t>
  </si>
  <si>
    <t>Cecil (Eastern Shore)</t>
  </si>
  <si>
    <t>Dorchester (Eastern Shore)</t>
  </si>
  <si>
    <t>Kent (Eastern Shore)</t>
  </si>
  <si>
    <t>Queen Anne's (Eastern Shore)</t>
  </si>
  <si>
    <t>Somerset (Eastern Shore)</t>
  </si>
  <si>
    <t>Wicomico (Eastern Shore)</t>
  </si>
  <si>
    <t>Worcester (Eastern Shore)</t>
  </si>
  <si>
    <t>Talbot (Eastern Shore)</t>
  </si>
  <si>
    <t>Rank</t>
  </si>
  <si>
    <t>% of total</t>
  </si>
  <si>
    <t>Primary Feeder Counties &amp;</t>
  </si>
  <si>
    <t>Percentages based on MD Total</t>
  </si>
  <si>
    <t>NRA/Foreign address</t>
  </si>
  <si>
    <t>Other Foreign Address</t>
  </si>
  <si>
    <t>Armed Forces Europe or Pacific</t>
  </si>
  <si>
    <t>Non-MD</t>
  </si>
  <si>
    <t>US Nonresident (NRA)</t>
  </si>
  <si>
    <r>
      <t xml:space="preserve">Total </t>
    </r>
    <r>
      <rPr>
        <b/>
        <i/>
        <sz val="11"/>
        <rFont val="Arial"/>
        <family val="2"/>
      </rPr>
      <t>Institutional</t>
    </r>
    <r>
      <rPr>
        <b/>
        <sz val="11"/>
        <rFont val="Arial"/>
        <family val="2"/>
      </rPr>
      <t xml:space="preserve"> Enrollment by County of Residence:  2015, 2020-2025</t>
    </r>
  </si>
  <si>
    <t>Fall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</si>
</sst>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_);_(@_)"/>
  </numFmts>
  <fonts count="27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 tint="-0.14999847407452621"/>
      <name val="Arial"/>
      <family val="2"/>
    </font>
    <font>
      <b/>
      <sz val="9"/>
      <color theme="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9"/>
      <color indexed="63"/>
      <name val="Arial"/>
      <family val="2"/>
    </font>
    <font>
      <b/>
      <sz val="12"/>
      <name val="Arial"/>
      <family val="2"/>
    </font>
    <font>
      <b/>
      <sz val="8"/>
      <color indexed="63"/>
      <name val="Arial"/>
      <family val="2"/>
    </font>
    <font>
      <sz val="10"/>
      <color theme="2" tint="-9.9978637043366805E-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1" fillId="0" borderId="0"/>
  </cellStyleXfs>
  <cellXfs count="260">
    <xf numFmtId="0" fontId="0" fillId="0" borderId="0" xfId="0"/>
    <xf numFmtId="41" fontId="3" fillId="2" borderId="0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41" fontId="4" fillId="2" borderId="0" xfId="0" applyNumberFormat="1" applyFont="1" applyFill="1"/>
    <xf numFmtId="0" fontId="11" fillId="2" borderId="0" xfId="0" applyFont="1" applyFill="1"/>
    <xf numFmtId="0" fontId="8" fillId="2" borderId="0" xfId="0" applyFont="1" applyFill="1"/>
    <xf numFmtId="166" fontId="11" fillId="2" borderId="0" xfId="0" applyNumberFormat="1" applyFont="1" applyFill="1" applyBorder="1"/>
    <xf numFmtId="0" fontId="2" fillId="2" borderId="0" xfId="0" applyFont="1" applyFill="1"/>
    <xf numFmtId="0" fontId="3" fillId="2" borderId="16" xfId="0" applyFont="1" applyFill="1" applyBorder="1" applyAlignment="1">
      <alignment horizontal="right"/>
    </xf>
    <xf numFmtId="0" fontId="3" fillId="2" borderId="0" xfId="0" applyFont="1" applyFill="1" applyBorder="1"/>
    <xf numFmtId="0" fontId="3" fillId="2" borderId="17" xfId="0" applyFont="1" applyFill="1" applyBorder="1"/>
    <xf numFmtId="41" fontId="3" fillId="2" borderId="2" xfId="0" applyNumberFormat="1" applyFont="1" applyFill="1" applyBorder="1" applyAlignment="1">
      <alignment horizontal="right"/>
    </xf>
    <xf numFmtId="41" fontId="3" fillId="2" borderId="0" xfId="0" applyNumberFormat="1" applyFont="1" applyFill="1" applyAlignment="1">
      <alignment horizontal="right"/>
    </xf>
    <xf numFmtId="0" fontId="6" fillId="2" borderId="18" xfId="0" applyFont="1" applyFill="1" applyBorder="1"/>
    <xf numFmtId="0" fontId="12" fillId="2" borderId="0" xfId="0" applyNumberFormat="1" applyFont="1" applyFill="1"/>
    <xf numFmtId="0" fontId="3" fillId="3" borderId="0" xfId="0" applyFont="1" applyFill="1" applyBorder="1"/>
    <xf numFmtId="41" fontId="3" fillId="3" borderId="0" xfId="0" applyNumberFormat="1" applyFont="1" applyFill="1" applyBorder="1" applyAlignment="1">
      <alignment horizontal="right"/>
    </xf>
    <xf numFmtId="0" fontId="6" fillId="0" borderId="22" xfId="0" applyFont="1" applyBorder="1" applyAlignment="1">
      <alignment horizontal="center"/>
    </xf>
    <xf numFmtId="41" fontId="6" fillId="0" borderId="10" xfId="0" applyNumberFormat="1" applyFont="1" applyBorder="1"/>
    <xf numFmtId="166" fontId="6" fillId="2" borderId="10" xfId="1" applyNumberFormat="1" applyFont="1" applyFill="1" applyBorder="1"/>
    <xf numFmtId="166" fontId="6" fillId="2" borderId="13" xfId="1" applyNumberFormat="1" applyFont="1" applyFill="1" applyBorder="1"/>
    <xf numFmtId="0" fontId="6" fillId="2" borderId="26" xfId="0" applyFont="1" applyFill="1" applyBorder="1" applyAlignment="1">
      <alignment horizontal="center"/>
    </xf>
    <xf numFmtId="166" fontId="6" fillId="2" borderId="27" xfId="1" applyNumberFormat="1" applyFont="1" applyFill="1" applyBorder="1"/>
    <xf numFmtId="166" fontId="6" fillId="2" borderId="28" xfId="1" applyNumberFormat="1" applyFont="1" applyFill="1" applyBorder="1"/>
    <xf numFmtId="0" fontId="3" fillId="2" borderId="29" xfId="0" applyFont="1" applyFill="1" applyBorder="1" applyAlignment="1">
      <alignment horizontal="right"/>
    </xf>
    <xf numFmtId="41" fontId="3" fillId="2" borderId="10" xfId="0" applyNumberFormat="1" applyFont="1" applyFill="1" applyBorder="1" applyAlignment="1">
      <alignment horizontal="right"/>
    </xf>
    <xf numFmtId="0" fontId="3" fillId="2" borderId="33" xfId="0" applyFont="1" applyFill="1" applyBorder="1"/>
    <xf numFmtId="0" fontId="14" fillId="3" borderId="0" xfId="0" applyFont="1" applyFill="1"/>
    <xf numFmtId="0" fontId="14" fillId="0" borderId="0" xfId="0" applyFont="1"/>
    <xf numFmtId="41" fontId="14" fillId="2" borderId="0" xfId="0" applyNumberFormat="1" applyFont="1" applyFill="1" applyBorder="1"/>
    <xf numFmtId="164" fontId="14" fillId="3" borderId="0" xfId="3" applyNumberFormat="1" applyFont="1" applyFill="1"/>
    <xf numFmtId="0" fontId="14" fillId="0" borderId="0" xfId="2" applyFont="1"/>
    <xf numFmtId="0" fontId="14" fillId="3" borderId="0" xfId="0" applyFont="1" applyFill="1" applyAlignment="1"/>
    <xf numFmtId="0" fontId="14" fillId="0" borderId="0" xfId="2" applyFont="1" applyAlignment="1"/>
    <xf numFmtId="0" fontId="14" fillId="0" borderId="0" xfId="4" applyFont="1" applyAlignment="1"/>
    <xf numFmtId="0" fontId="3" fillId="2" borderId="34" xfId="0" applyFont="1" applyFill="1" applyBorder="1" applyAlignment="1">
      <alignment horizontal="right"/>
    </xf>
    <xf numFmtId="0" fontId="3" fillId="2" borderId="24" xfId="0" applyFont="1" applyFill="1" applyBorder="1"/>
    <xf numFmtId="41" fontId="3" fillId="2" borderId="24" xfId="0" applyNumberFormat="1" applyFont="1" applyFill="1" applyBorder="1" applyAlignment="1">
      <alignment horizontal="right"/>
    </xf>
    <xf numFmtId="0" fontId="3" fillId="2" borderId="36" xfId="0" applyFont="1" applyFill="1" applyBorder="1" applyAlignment="1">
      <alignment horizontal="right"/>
    </xf>
    <xf numFmtId="0" fontId="3" fillId="2" borderId="37" xfId="0" applyFont="1" applyFill="1" applyBorder="1"/>
    <xf numFmtId="41" fontId="3" fillId="2" borderId="37" xfId="0" applyNumberFormat="1" applyFont="1" applyFill="1" applyBorder="1" applyAlignment="1">
      <alignment horizontal="right"/>
    </xf>
    <xf numFmtId="0" fontId="3" fillId="3" borderId="17" xfId="0" applyFont="1" applyFill="1" applyBorder="1"/>
    <xf numFmtId="41" fontId="1" fillId="4" borderId="0" xfId="0" applyNumberFormat="1" applyFont="1" applyFill="1" applyBorder="1" applyAlignment="1">
      <alignment horizontal="right"/>
    </xf>
    <xf numFmtId="41" fontId="1" fillId="3" borderId="0" xfId="0" applyNumberFormat="1" applyFont="1" applyFill="1" applyBorder="1" applyAlignment="1">
      <alignment horizontal="right"/>
    </xf>
    <xf numFmtId="41" fontId="1" fillId="3" borderId="3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10" xfId="0" applyFont="1" applyFill="1" applyBorder="1"/>
    <xf numFmtId="41" fontId="3" fillId="3" borderId="10" xfId="0" applyNumberFormat="1" applyFont="1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0" fontId="3" fillId="3" borderId="2" xfId="0" applyFont="1" applyFill="1" applyBorder="1"/>
    <xf numFmtId="41" fontId="3" fillId="3" borderId="2" xfId="0" applyNumberFormat="1" applyFont="1" applyFill="1" applyBorder="1" applyAlignment="1">
      <alignment horizontal="right"/>
    </xf>
    <xf numFmtId="0" fontId="12" fillId="3" borderId="0" xfId="0" applyFont="1" applyFill="1" applyBorder="1" applyAlignment="1"/>
    <xf numFmtId="166" fontId="12" fillId="2" borderId="0" xfId="0" applyNumberFormat="1" applyFont="1" applyFill="1"/>
    <xf numFmtId="164" fontId="12" fillId="3" borderId="0" xfId="0" applyNumberFormat="1" applyFont="1" applyFill="1"/>
    <xf numFmtId="0" fontId="12" fillId="3" borderId="0" xfId="0" applyFont="1" applyFill="1"/>
    <xf numFmtId="0" fontId="3" fillId="3" borderId="36" xfId="0" applyFont="1" applyFill="1" applyBorder="1" applyAlignment="1">
      <alignment horizontal="center"/>
    </xf>
    <xf numFmtId="0" fontId="3" fillId="3" borderId="37" xfId="0" applyFont="1" applyFill="1" applyBorder="1"/>
    <xf numFmtId="41" fontId="3" fillId="3" borderId="37" xfId="0" applyNumberFormat="1" applyFont="1" applyFill="1" applyBorder="1" applyAlignment="1">
      <alignment horizontal="right"/>
    </xf>
    <xf numFmtId="0" fontId="1" fillId="3" borderId="0" xfId="0" applyFont="1" applyFill="1" applyAlignment="1"/>
    <xf numFmtId="164" fontId="1" fillId="3" borderId="0" xfId="0" applyNumberFormat="1" applyFont="1" applyFill="1" applyAlignment="1"/>
    <xf numFmtId="164" fontId="3" fillId="3" borderId="0" xfId="0" applyNumberFormat="1" applyFont="1" applyFill="1" applyBorder="1" applyAlignment="1"/>
    <xf numFmtId="164" fontId="3" fillId="3" borderId="0" xfId="3" applyNumberFormat="1" applyFont="1" applyFill="1" applyBorder="1"/>
    <xf numFmtId="164" fontId="10" fillId="3" borderId="0" xfId="3" applyNumberFormat="1" applyFont="1" applyFill="1" applyBorder="1"/>
    <xf numFmtId="166" fontId="10" fillId="3" borderId="0" xfId="1" applyNumberFormat="1" applyFont="1" applyFill="1" applyBorder="1"/>
    <xf numFmtId="41" fontId="9" fillId="3" borderId="0" xfId="3" applyNumberFormat="1" applyFont="1" applyFill="1" applyBorder="1"/>
    <xf numFmtId="9" fontId="9" fillId="3" borderId="0" xfId="1" applyNumberFormat="1" applyFont="1" applyFill="1" applyBorder="1"/>
    <xf numFmtId="166" fontId="12" fillId="3" borderId="0" xfId="0" applyNumberFormat="1" applyFont="1" applyFill="1"/>
    <xf numFmtId="0" fontId="4" fillId="3" borderId="0" xfId="0" applyFont="1" applyFill="1" applyBorder="1"/>
    <xf numFmtId="164" fontId="4" fillId="3" borderId="0" xfId="0" applyNumberFormat="1" applyFont="1" applyFill="1" applyBorder="1"/>
    <xf numFmtId="164" fontId="11" fillId="3" borderId="0" xfId="0" applyNumberFormat="1" applyFont="1" applyFill="1" applyBorder="1"/>
    <xf numFmtId="0" fontId="11" fillId="3" borderId="0" xfId="0" applyFont="1" applyFill="1"/>
    <xf numFmtId="0" fontId="8" fillId="3" borderId="0" xfId="0" applyFont="1" applyFill="1"/>
    <xf numFmtId="166" fontId="15" fillId="3" borderId="0" xfId="1" applyNumberFormat="1" applyFont="1" applyFill="1" applyBorder="1"/>
    <xf numFmtId="9" fontId="15" fillId="3" borderId="0" xfId="0" applyNumberFormat="1" applyFont="1" applyFill="1" applyBorder="1"/>
    <xf numFmtId="0" fontId="1" fillId="3" borderId="0" xfId="0" applyFont="1" applyFill="1" applyBorder="1" applyAlignment="1"/>
    <xf numFmtId="43" fontId="1" fillId="3" borderId="0" xfId="1" applyFont="1" applyFill="1" applyAlignment="1"/>
    <xf numFmtId="43" fontId="3" fillId="3" borderId="0" xfId="1" applyFont="1" applyFill="1" applyAlignment="1"/>
    <xf numFmtId="164" fontId="3" fillId="3" borderId="0" xfId="1" applyNumberFormat="1" applyFont="1" applyFill="1" applyAlignment="1"/>
    <xf numFmtId="0" fontId="2" fillId="3" borderId="0" xfId="0" applyFont="1" applyFill="1" applyBorder="1" applyAlignment="1"/>
    <xf numFmtId="43" fontId="13" fillId="3" borderId="0" xfId="1" applyFont="1" applyFill="1" applyAlignment="1"/>
    <xf numFmtId="164" fontId="13" fillId="3" borderId="0" xfId="1" applyNumberFormat="1" applyFont="1" applyFill="1" applyAlignment="1"/>
    <xf numFmtId="164" fontId="12" fillId="3" borderId="0" xfId="0" applyNumberFormat="1" applyFont="1" applyFill="1" applyBorder="1" applyAlignment="1"/>
    <xf numFmtId="0" fontId="12" fillId="3" borderId="0" xfId="0" applyFont="1" applyFill="1" applyAlignment="1"/>
    <xf numFmtId="166" fontId="1" fillId="3" borderId="0" xfId="0" applyNumberFormat="1" applyFont="1" applyFill="1" applyAlignment="1"/>
    <xf numFmtId="0" fontId="14" fillId="3" borderId="0" xfId="2" applyFont="1" applyFill="1" applyAlignment="1"/>
    <xf numFmtId="0" fontId="1" fillId="2" borderId="0" xfId="0" applyFont="1" applyFill="1"/>
    <xf numFmtId="0" fontId="1" fillId="2" borderId="0" xfId="0" applyFont="1" applyFill="1" applyBorder="1"/>
    <xf numFmtId="0" fontId="1" fillId="3" borderId="0" xfId="0" applyFont="1" applyFill="1"/>
    <xf numFmtId="0" fontId="1" fillId="0" borderId="0" xfId="0" applyFont="1"/>
    <xf numFmtId="0" fontId="3" fillId="2" borderId="0" xfId="0" applyFont="1" applyFill="1"/>
    <xf numFmtId="0" fontId="16" fillId="2" borderId="0" xfId="0" applyFont="1" applyFill="1" applyAlignment="1"/>
    <xf numFmtId="0" fontId="16" fillId="2" borderId="0" xfId="0" applyFont="1" applyFill="1" applyBorder="1" applyAlignment="1"/>
    <xf numFmtId="0" fontId="16" fillId="2" borderId="0" xfId="0" applyFont="1" applyFill="1" applyAlignment="1">
      <alignment horizontal="center"/>
    </xf>
    <xf numFmtId="0" fontId="1" fillId="2" borderId="3" xfId="0" applyFont="1" applyFill="1" applyBorder="1"/>
    <xf numFmtId="0" fontId="1" fillId="0" borderId="0" xfId="4" applyFont="1"/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6" fillId="2" borderId="0" xfId="0" applyFont="1" applyFill="1" applyBorder="1"/>
    <xf numFmtId="0" fontId="1" fillId="2" borderId="7" xfId="0" applyFont="1" applyFill="1" applyBorder="1"/>
    <xf numFmtId="0" fontId="1" fillId="2" borderId="2" xfId="0" applyFont="1" applyFill="1" applyBorder="1"/>
    <xf numFmtId="0" fontId="1" fillId="2" borderId="10" xfId="0" applyFont="1" applyFill="1" applyBorder="1"/>
    <xf numFmtId="0" fontId="1" fillId="2" borderId="19" xfId="0" applyFont="1" applyFill="1" applyBorder="1"/>
    <xf numFmtId="0" fontId="3" fillId="2" borderId="7" xfId="0" applyFont="1" applyFill="1" applyBorder="1"/>
    <xf numFmtId="0" fontId="9" fillId="2" borderId="0" xfId="0" applyFont="1" applyFill="1" applyBorder="1"/>
    <xf numFmtId="41" fontId="1" fillId="2" borderId="19" xfId="0" applyNumberFormat="1" applyFont="1" applyFill="1" applyBorder="1"/>
    <xf numFmtId="41" fontId="1" fillId="2" borderId="0" xfId="0" applyNumberFormat="1" applyFont="1" applyFill="1" applyBorder="1"/>
    <xf numFmtId="41" fontId="1" fillId="2" borderId="0" xfId="0" applyNumberFormat="1" applyFont="1" applyFill="1" applyAlignment="1">
      <alignment horizontal="right"/>
    </xf>
    <xf numFmtId="41" fontId="1" fillId="2" borderId="2" xfId="0" applyNumberFormat="1" applyFont="1" applyFill="1" applyBorder="1" applyAlignment="1">
      <alignment horizontal="right"/>
    </xf>
    <xf numFmtId="41" fontId="1" fillId="2" borderId="10" xfId="0" applyNumberFormat="1" applyFont="1" applyFill="1" applyBorder="1" applyAlignment="1">
      <alignment horizontal="right"/>
    </xf>
    <xf numFmtId="41" fontId="1" fillId="2" borderId="0" xfId="0" applyNumberFormat="1" applyFont="1" applyFill="1" applyBorder="1" applyAlignment="1">
      <alignment horizontal="right"/>
    </xf>
    <xf numFmtId="41" fontId="1" fillId="4" borderId="10" xfId="0" applyNumberFormat="1" applyFont="1" applyFill="1" applyBorder="1" applyAlignment="1">
      <alignment horizontal="right"/>
    </xf>
    <xf numFmtId="41" fontId="1" fillId="4" borderId="2" xfId="0" applyNumberFormat="1" applyFont="1" applyFill="1" applyBorder="1" applyAlignment="1">
      <alignment horizontal="right"/>
    </xf>
    <xf numFmtId="41" fontId="1" fillId="4" borderId="37" xfId="0" applyNumberFormat="1" applyFont="1" applyFill="1" applyBorder="1" applyAlignment="1">
      <alignment horizontal="right"/>
    </xf>
    <xf numFmtId="41" fontId="1" fillId="3" borderId="37" xfId="0" applyNumberFormat="1" applyFont="1" applyFill="1" applyBorder="1" applyAlignment="1">
      <alignment horizontal="right"/>
    </xf>
    <xf numFmtId="41" fontId="1" fillId="3" borderId="19" xfId="0" applyNumberFormat="1" applyFont="1" applyFill="1" applyBorder="1"/>
    <xf numFmtId="41" fontId="1" fillId="3" borderId="0" xfId="0" applyNumberFormat="1" applyFont="1" applyFill="1"/>
    <xf numFmtId="164" fontId="1" fillId="3" borderId="0" xfId="0" applyNumberFormat="1" applyFont="1" applyFill="1"/>
    <xf numFmtId="41" fontId="1" fillId="2" borderId="24" xfId="0" applyNumberFormat="1" applyFont="1" applyFill="1" applyBorder="1" applyAlignment="1">
      <alignment horizontal="right"/>
    </xf>
    <xf numFmtId="41" fontId="1" fillId="2" borderId="37" xfId="0" applyNumberFormat="1" applyFont="1" applyFill="1" applyBorder="1" applyAlignment="1">
      <alignment horizontal="right"/>
    </xf>
    <xf numFmtId="41" fontId="1" fillId="3" borderId="10" xfId="0" applyNumberFormat="1" applyFont="1" applyFill="1" applyBorder="1" applyAlignment="1">
      <alignment horizontal="right"/>
    </xf>
    <xf numFmtId="41" fontId="1" fillId="3" borderId="2" xfId="0" applyNumberFormat="1" applyFont="1" applyFill="1" applyBorder="1" applyAlignment="1">
      <alignment horizontal="right"/>
    </xf>
    <xf numFmtId="41" fontId="1" fillId="2" borderId="20" xfId="0" applyNumberFormat="1" applyFont="1" applyFill="1" applyBorder="1"/>
    <xf numFmtId="41" fontId="1" fillId="0" borderId="0" xfId="0" applyNumberFormat="1" applyFont="1"/>
    <xf numFmtId="41" fontId="1" fillId="2" borderId="3" xfId="0" applyNumberFormat="1" applyFont="1" applyFill="1" applyBorder="1" applyAlignment="1">
      <alignment horizontal="right"/>
    </xf>
    <xf numFmtId="41" fontId="1" fillId="2" borderId="11" xfId="0" applyNumberFormat="1" applyFont="1" applyFill="1" applyBorder="1" applyAlignment="1">
      <alignment horizontal="right"/>
    </xf>
    <xf numFmtId="41" fontId="1" fillId="2" borderId="12" xfId="0" applyNumberFormat="1" applyFont="1" applyFill="1" applyBorder="1" applyAlignment="1">
      <alignment horizontal="right"/>
    </xf>
    <xf numFmtId="41" fontId="1" fillId="2" borderId="35" xfId="0" applyNumberFormat="1" applyFont="1" applyFill="1" applyBorder="1" applyAlignment="1">
      <alignment horizontal="right"/>
    </xf>
    <xf numFmtId="41" fontId="1" fillId="2" borderId="38" xfId="0" applyNumberFormat="1" applyFont="1" applyFill="1" applyBorder="1" applyAlignment="1">
      <alignment horizontal="right"/>
    </xf>
    <xf numFmtId="41" fontId="1" fillId="3" borderId="11" xfId="0" applyNumberFormat="1" applyFont="1" applyFill="1" applyBorder="1" applyAlignment="1">
      <alignment horizontal="right"/>
    </xf>
    <xf numFmtId="41" fontId="1" fillId="3" borderId="12" xfId="0" applyNumberFormat="1" applyFont="1" applyFill="1" applyBorder="1" applyAlignment="1">
      <alignment horizontal="right"/>
    </xf>
    <xf numFmtId="41" fontId="1" fillId="3" borderId="38" xfId="0" applyNumberFormat="1" applyFont="1" applyFill="1" applyBorder="1" applyAlignment="1">
      <alignment horizontal="right"/>
    </xf>
    <xf numFmtId="41" fontId="1" fillId="2" borderId="21" xfId="0" applyNumberFormat="1" applyFont="1" applyFill="1" applyBorder="1"/>
    <xf numFmtId="0" fontId="18" fillId="2" borderId="0" xfId="0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 applyBorder="1"/>
    <xf numFmtId="41" fontId="19" fillId="2" borderId="0" xfId="0" applyNumberFormat="1" applyFont="1" applyFill="1" applyBorder="1" applyAlignment="1">
      <alignment horizontal="right"/>
    </xf>
    <xf numFmtId="1" fontId="19" fillId="2" borderId="0" xfId="0" applyNumberFormat="1" applyFont="1" applyFill="1" applyBorder="1" applyAlignment="1">
      <alignment horizontal="right"/>
    </xf>
    <xf numFmtId="41" fontId="20" fillId="2" borderId="0" xfId="0" applyNumberFormat="1" applyFont="1" applyFill="1" applyBorder="1" applyAlignment="1">
      <alignment horizontal="right"/>
    </xf>
    <xf numFmtId="41" fontId="1" fillId="2" borderId="0" xfId="0" applyNumberFormat="1" applyFont="1" applyFill="1"/>
    <xf numFmtId="0" fontId="19" fillId="2" borderId="0" xfId="0" applyFont="1" applyFill="1"/>
    <xf numFmtId="166" fontId="1" fillId="2" borderId="0" xfId="0" applyNumberFormat="1" applyFont="1" applyFill="1"/>
    <xf numFmtId="165" fontId="1" fillId="2" borderId="0" xfId="0" applyNumberFormat="1" applyFont="1" applyFill="1"/>
    <xf numFmtId="0" fontId="1" fillId="3" borderId="0" xfId="0" applyFont="1" applyFill="1" applyBorder="1"/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1" fillId="0" borderId="0" xfId="0" applyFont="1" applyAlignment="1"/>
    <xf numFmtId="0" fontId="7" fillId="3" borderId="0" xfId="0" applyFont="1" applyFill="1" applyBorder="1" applyAlignment="1"/>
    <xf numFmtId="0" fontId="1" fillId="0" borderId="0" xfId="4" applyFont="1" applyAlignment="1"/>
    <xf numFmtId="9" fontId="4" fillId="3" borderId="0" xfId="0" applyNumberFormat="1" applyFont="1" applyFill="1"/>
    <xf numFmtId="0" fontId="4" fillId="3" borderId="0" xfId="0" applyFont="1" applyFill="1"/>
    <xf numFmtId="166" fontId="21" fillId="3" borderId="0" xfId="0" applyNumberFormat="1" applyFont="1" applyFill="1" applyBorder="1"/>
    <xf numFmtId="0" fontId="21" fillId="3" borderId="0" xfId="0" applyFont="1" applyFill="1" applyBorder="1"/>
    <xf numFmtId="1" fontId="22" fillId="3" borderId="0" xfId="0" applyNumberFormat="1" applyFont="1" applyFill="1" applyBorder="1" applyAlignment="1"/>
    <xf numFmtId="1" fontId="21" fillId="3" borderId="0" xfId="0" applyNumberFormat="1" applyFont="1" applyFill="1" applyBorder="1"/>
    <xf numFmtId="1" fontId="21" fillId="3" borderId="0" xfId="0" applyNumberFormat="1" applyFont="1" applyFill="1" applyBorder="1" applyAlignment="1"/>
    <xf numFmtId="166" fontId="23" fillId="3" borderId="0" xfId="0" applyNumberFormat="1" applyFont="1" applyFill="1" applyBorder="1"/>
    <xf numFmtId="0" fontId="24" fillId="2" borderId="0" xfId="0" applyFont="1" applyFill="1" applyBorder="1"/>
    <xf numFmtId="0" fontId="4" fillId="2" borderId="0" xfId="0" applyFont="1" applyFill="1" applyBorder="1"/>
    <xf numFmtId="41" fontId="22" fillId="2" borderId="0" xfId="0" applyNumberFormat="1" applyFont="1" applyFill="1" applyBorder="1" applyAlignment="1"/>
    <xf numFmtId="41" fontId="21" fillId="2" borderId="0" xfId="0" applyNumberFormat="1" applyFont="1" applyFill="1" applyBorder="1"/>
    <xf numFmtId="41" fontId="21" fillId="2" borderId="0" xfId="0" applyNumberFormat="1" applyFont="1" applyFill="1" applyBorder="1" applyAlignment="1"/>
    <xf numFmtId="41" fontId="23" fillId="2" borderId="0" xfId="0" applyNumberFormat="1" applyFont="1" applyFill="1" applyBorder="1"/>
    <xf numFmtId="0" fontId="25" fillId="2" borderId="0" xfId="0" applyFont="1" applyFill="1" applyBorder="1"/>
    <xf numFmtId="0" fontId="20" fillId="2" borderId="0" xfId="0" applyFont="1" applyFill="1" applyBorder="1"/>
    <xf numFmtId="0" fontId="7" fillId="2" borderId="39" xfId="0" applyFont="1" applyFill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164" fontId="7" fillId="2" borderId="40" xfId="0" applyNumberFormat="1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7" fillId="2" borderId="4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3" borderId="2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right"/>
    </xf>
    <xf numFmtId="0" fontId="26" fillId="3" borderId="0" xfId="4" applyFont="1" applyFill="1"/>
    <xf numFmtId="0" fontId="26" fillId="3" borderId="0" xfId="0" applyFont="1" applyFill="1"/>
    <xf numFmtId="41" fontId="26" fillId="2" borderId="0" xfId="0" applyNumberFormat="1" applyFont="1" applyFill="1"/>
    <xf numFmtId="41" fontId="8" fillId="2" borderId="0" xfId="0" applyNumberFormat="1" applyFont="1" applyFill="1"/>
    <xf numFmtId="167" fontId="8" fillId="2" borderId="0" xfId="0" applyNumberFormat="1" applyFont="1" applyFill="1"/>
    <xf numFmtId="9" fontId="1" fillId="3" borderId="0" xfId="3" applyFont="1" applyFill="1" applyBorder="1"/>
    <xf numFmtId="0" fontId="1" fillId="0" borderId="30" xfId="0" applyFont="1" applyBorder="1"/>
    <xf numFmtId="0" fontId="1" fillId="0" borderId="10" xfId="0" applyFont="1" applyBorder="1"/>
    <xf numFmtId="0" fontId="1" fillId="0" borderId="13" xfId="0" applyFont="1" applyBorder="1"/>
    <xf numFmtId="0" fontId="6" fillId="3" borderId="32" xfId="0" applyFont="1" applyFill="1" applyBorder="1" applyAlignment="1">
      <alignment horizontal="right"/>
    </xf>
    <xf numFmtId="164" fontId="14" fillId="3" borderId="0" xfId="0" applyNumberFormat="1" applyFont="1" applyFill="1" applyBorder="1"/>
    <xf numFmtId="164" fontId="26" fillId="3" borderId="0" xfId="0" applyNumberFormat="1" applyFont="1" applyFill="1"/>
    <xf numFmtId="0" fontId="3" fillId="5" borderId="6" xfId="0" applyFont="1" applyFill="1" applyBorder="1" applyAlignment="1">
      <alignment horizontal="center"/>
    </xf>
    <xf numFmtId="0" fontId="3" fillId="5" borderId="1" xfId="0" applyFont="1" applyFill="1" applyBorder="1"/>
    <xf numFmtId="41" fontId="3" fillId="5" borderId="1" xfId="0" applyNumberFormat="1" applyFont="1" applyFill="1" applyBorder="1" applyAlignment="1">
      <alignment horizontal="right"/>
    </xf>
    <xf numFmtId="41" fontId="3" fillId="6" borderId="1" xfId="0" applyNumberFormat="1" applyFont="1" applyFill="1" applyBorder="1" applyAlignment="1">
      <alignment horizontal="right"/>
    </xf>
    <xf numFmtId="41" fontId="3" fillId="5" borderId="6" xfId="0" applyNumberFormat="1" applyFont="1" applyFill="1" applyBorder="1" applyAlignment="1">
      <alignment horizontal="right"/>
    </xf>
    <xf numFmtId="41" fontId="3" fillId="5" borderId="5" xfId="0" applyNumberFormat="1" applyFont="1" applyFill="1" applyBorder="1" applyAlignment="1">
      <alignment horizontal="right"/>
    </xf>
    <xf numFmtId="0" fontId="3" fillId="5" borderId="9" xfId="0" applyFont="1" applyFill="1" applyBorder="1"/>
    <xf numFmtId="0" fontId="3" fillId="5" borderId="4" xfId="0" applyFont="1" applyFill="1" applyBorder="1"/>
    <xf numFmtId="41" fontId="3" fillId="5" borderId="4" xfId="0" applyNumberFormat="1" applyFont="1" applyFill="1" applyBorder="1" applyAlignment="1">
      <alignment horizontal="right"/>
    </xf>
    <xf numFmtId="41" fontId="3" fillId="5" borderId="29" xfId="0" applyNumberFormat="1" applyFont="1" applyFill="1" applyBorder="1" applyAlignment="1">
      <alignment horizontal="right"/>
    </xf>
    <xf numFmtId="41" fontId="3" fillId="5" borderId="16" xfId="0" applyNumberFormat="1" applyFont="1" applyFill="1" applyBorder="1" applyAlignment="1">
      <alignment horizontal="right"/>
    </xf>
    <xf numFmtId="41" fontId="3" fillId="5" borderId="34" xfId="0" applyNumberFormat="1" applyFont="1" applyFill="1" applyBorder="1" applyAlignment="1">
      <alignment horizontal="right"/>
    </xf>
    <xf numFmtId="41" fontId="3" fillId="5" borderId="36" xfId="0" applyNumberFormat="1" applyFont="1" applyFill="1" applyBorder="1" applyAlignment="1">
      <alignment horizontal="right"/>
    </xf>
    <xf numFmtId="41" fontId="1" fillId="5" borderId="18" xfId="0" applyNumberFormat="1" applyFont="1" applyFill="1" applyBorder="1"/>
    <xf numFmtId="41" fontId="1" fillId="4" borderId="24" xfId="0" applyNumberFormat="1" applyFont="1" applyFill="1" applyBorder="1" applyAlignment="1">
      <alignment horizontal="right"/>
    </xf>
    <xf numFmtId="41" fontId="1" fillId="3" borderId="1" xfId="0" applyNumberFormat="1" applyFont="1" applyFill="1" applyBorder="1" applyAlignment="1">
      <alignment horizontal="right"/>
    </xf>
    <xf numFmtId="0" fontId="1" fillId="3" borderId="3" xfId="0" applyFont="1" applyFill="1" applyBorder="1"/>
    <xf numFmtId="41" fontId="1" fillId="4" borderId="35" xfId="0" applyNumberFormat="1" applyFont="1" applyFill="1" applyBorder="1" applyAlignment="1">
      <alignment horizontal="right"/>
    </xf>
    <xf numFmtId="41" fontId="1" fillId="4" borderId="38" xfId="0" applyNumberFormat="1" applyFont="1" applyFill="1" applyBorder="1" applyAlignment="1">
      <alignment horizontal="right"/>
    </xf>
    <xf numFmtId="41" fontId="1" fillId="4" borderId="11" xfId="0" applyNumberFormat="1" applyFont="1" applyFill="1" applyBorder="1" applyAlignment="1">
      <alignment horizontal="right"/>
    </xf>
    <xf numFmtId="41" fontId="1" fillId="4" borderId="12" xfId="0" applyNumberFormat="1" applyFont="1" applyFill="1" applyBorder="1" applyAlignment="1">
      <alignment horizontal="right"/>
    </xf>
    <xf numFmtId="41" fontId="1" fillId="4" borderId="3" xfId="0" applyNumberFormat="1" applyFont="1" applyFill="1" applyBorder="1" applyAlignment="1">
      <alignment horizontal="right"/>
    </xf>
    <xf numFmtId="0" fontId="1" fillId="7" borderId="0" xfId="0" applyFont="1" applyFill="1" applyBorder="1"/>
    <xf numFmtId="41" fontId="1" fillId="7" borderId="0" xfId="0" applyNumberFormat="1" applyFont="1" applyFill="1" applyBorder="1" applyAlignment="1">
      <alignment horizontal="right"/>
    </xf>
    <xf numFmtId="41" fontId="1" fillId="7" borderId="0" xfId="0" applyNumberFormat="1" applyFont="1" applyFill="1" applyAlignment="1">
      <alignment horizontal="right"/>
    </xf>
    <xf numFmtId="41" fontId="1" fillId="7" borderId="2" xfId="0" applyNumberFormat="1" applyFont="1" applyFill="1" applyBorder="1" applyAlignment="1">
      <alignment horizontal="right"/>
    </xf>
    <xf numFmtId="41" fontId="1" fillId="7" borderId="10" xfId="0" applyNumberFormat="1" applyFont="1" applyFill="1" applyBorder="1" applyAlignment="1">
      <alignment horizontal="right"/>
    </xf>
    <xf numFmtId="41" fontId="1" fillId="8" borderId="24" xfId="0" applyNumberFormat="1" applyFont="1" applyFill="1" applyBorder="1" applyAlignment="1">
      <alignment horizontal="right"/>
    </xf>
    <xf numFmtId="41" fontId="1" fillId="8" borderId="37" xfId="0" applyNumberFormat="1" applyFont="1" applyFill="1" applyBorder="1" applyAlignment="1">
      <alignment horizontal="right"/>
    </xf>
    <xf numFmtId="41" fontId="1" fillId="8" borderId="10" xfId="0" applyNumberFormat="1" applyFont="1" applyFill="1" applyBorder="1" applyAlignment="1">
      <alignment horizontal="right"/>
    </xf>
    <xf numFmtId="41" fontId="1" fillId="8" borderId="2" xfId="0" applyNumberFormat="1" applyFont="1" applyFill="1" applyBorder="1" applyAlignment="1">
      <alignment horizontal="right"/>
    </xf>
    <xf numFmtId="41" fontId="1" fillId="7" borderId="37" xfId="0" applyNumberFormat="1" applyFont="1" applyFill="1" applyBorder="1" applyAlignment="1">
      <alignment horizontal="right"/>
    </xf>
    <xf numFmtId="41" fontId="1" fillId="8" borderId="0" xfId="0" applyNumberFormat="1" applyFont="1" applyFill="1" applyBorder="1" applyAlignment="1">
      <alignment horizontal="right"/>
    </xf>
    <xf numFmtId="41" fontId="1" fillId="7" borderId="19" xfId="0" applyNumberFormat="1" applyFont="1" applyFill="1" applyBorder="1"/>
    <xf numFmtId="0" fontId="3" fillId="7" borderId="0" xfId="0" applyFont="1" applyFill="1" applyBorder="1"/>
    <xf numFmtId="41" fontId="3" fillId="7" borderId="10" xfId="0" applyNumberFormat="1" applyFont="1" applyFill="1" applyBorder="1" applyAlignment="1">
      <alignment horizontal="right"/>
    </xf>
    <xf numFmtId="0" fontId="3" fillId="7" borderId="7" xfId="0" applyFont="1" applyFill="1" applyBorder="1"/>
    <xf numFmtId="0" fontId="3" fillId="7" borderId="0" xfId="0" applyFont="1" applyFill="1"/>
    <xf numFmtId="0" fontId="3" fillId="3" borderId="7" xfId="0" applyFont="1" applyFill="1" applyBorder="1"/>
    <xf numFmtId="0" fontId="3" fillId="3" borderId="8" xfId="0" applyFont="1" applyFill="1" applyBorder="1"/>
    <xf numFmtId="0" fontId="3" fillId="3" borderId="3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6" fillId="7" borderId="23" xfId="0" applyFont="1" applyFill="1" applyBorder="1" applyAlignment="1">
      <alignment horizontal="center"/>
    </xf>
    <xf numFmtId="164" fontId="6" fillId="7" borderId="24" xfId="3" applyNumberFormat="1" applyFont="1" applyFill="1" applyBorder="1"/>
    <xf numFmtId="164" fontId="6" fillId="7" borderId="25" xfId="3" applyNumberFormat="1" applyFont="1" applyFill="1" applyBorder="1"/>
    <xf numFmtId="164" fontId="6" fillId="7" borderId="24" xfId="0" applyNumberFormat="1" applyFont="1" applyFill="1" applyBorder="1"/>
    <xf numFmtId="164" fontId="6" fillId="7" borderId="25" xfId="0" applyNumberFormat="1" applyFont="1" applyFill="1" applyBorder="1"/>
    <xf numFmtId="164" fontId="6" fillId="7" borderId="2" xfId="3" applyNumberFormat="1" applyFont="1" applyFill="1" applyBorder="1"/>
    <xf numFmtId="0" fontId="3" fillId="5" borderId="30" xfId="0" applyFont="1" applyFill="1" applyBorder="1" applyAlignment="1"/>
    <xf numFmtId="0" fontId="6" fillId="3" borderId="45" xfId="0" applyFont="1" applyFill="1" applyBorder="1" applyAlignment="1"/>
    <xf numFmtId="0" fontId="6" fillId="7" borderId="46" xfId="0" applyFont="1" applyFill="1" applyBorder="1" applyAlignment="1">
      <alignment horizontal="center"/>
    </xf>
    <xf numFmtId="164" fontId="6" fillId="7" borderId="15" xfId="3" applyNumberFormat="1" applyFont="1" applyFill="1" applyBorder="1"/>
    <xf numFmtId="0" fontId="3" fillId="7" borderId="30" xfId="0" applyFont="1" applyFill="1" applyBorder="1" applyAlignment="1"/>
    <xf numFmtId="0" fontId="3" fillId="7" borderId="32" xfId="0" applyFont="1" applyFill="1" applyBorder="1" applyAlignment="1"/>
    <xf numFmtId="0" fontId="3" fillId="5" borderId="32" xfId="0" applyFont="1" applyFill="1" applyBorder="1" applyAlignment="1"/>
    <xf numFmtId="0" fontId="7" fillId="7" borderId="1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39" xfId="0" applyFont="1" applyFill="1" applyBorder="1" applyAlignment="1">
      <alignment horizontal="left"/>
    </xf>
    <xf numFmtId="0" fontId="7" fillId="7" borderId="40" xfId="0" applyFont="1" applyFill="1" applyBorder="1" applyAlignment="1">
      <alignment horizontal="left"/>
    </xf>
    <xf numFmtId="164" fontId="6" fillId="2" borderId="41" xfId="0" applyNumberFormat="1" applyFont="1" applyFill="1" applyBorder="1" applyAlignment="1"/>
    <xf numFmtId="164" fontId="6" fillId="2" borderId="44" xfId="0" applyNumberFormat="1" applyFont="1" applyFill="1" applyBorder="1" applyAlignment="1"/>
    <xf numFmtId="164" fontId="6" fillId="7" borderId="2" xfId="0" applyNumberFormat="1" applyFont="1" applyFill="1" applyBorder="1" applyAlignment="1"/>
    <xf numFmtId="164" fontId="6" fillId="7" borderId="41" xfId="0" applyNumberFormat="1" applyFont="1" applyFill="1" applyBorder="1" applyAlignment="1"/>
    <xf numFmtId="0" fontId="6" fillId="9" borderId="30" xfId="0" applyFont="1" applyFill="1" applyBorder="1" applyAlignment="1"/>
    <xf numFmtId="0" fontId="6" fillId="9" borderId="31" xfId="0" applyFont="1" applyFill="1" applyBorder="1" applyAlignment="1"/>
    <xf numFmtId="0" fontId="6" fillId="9" borderId="32" xfId="0" applyFont="1" applyFill="1" applyBorder="1" applyAlignment="1"/>
    <xf numFmtId="0" fontId="6" fillId="9" borderId="11" xfId="0" applyFont="1" applyFill="1" applyBorder="1" applyAlignment="1"/>
    <xf numFmtId="0" fontId="6" fillId="9" borderId="3" xfId="0" applyFont="1" applyFill="1" applyBorder="1" applyAlignment="1"/>
    <xf numFmtId="0" fontId="6" fillId="9" borderId="12" xfId="0" applyFont="1" applyFill="1" applyBorder="1" applyAlignment="1"/>
    <xf numFmtId="0" fontId="6" fillId="9" borderId="13" xfId="0" applyFont="1" applyFill="1" applyBorder="1" applyAlignment="1">
      <alignment horizontal="right"/>
    </xf>
    <xf numFmtId="0" fontId="6" fillId="9" borderId="14" xfId="0" applyFont="1" applyFill="1" applyBorder="1"/>
    <xf numFmtId="164" fontId="6" fillId="9" borderId="15" xfId="0" applyNumberFormat="1" applyFont="1" applyFill="1" applyBorder="1"/>
    <xf numFmtId="0" fontId="3" fillId="3" borderId="22" xfId="0" applyFont="1" applyFill="1" applyBorder="1" applyAlignment="1">
      <alignment horizontal="right"/>
    </xf>
  </cellXfs>
  <cellStyles count="5">
    <cellStyle name="Comma" xfId="1" builtinId="3"/>
    <cellStyle name="Normal" xfId="0" builtinId="0"/>
    <cellStyle name="Normal_B-9.0" xfId="2" xr:uid="{00000000-0005-0000-0000-000002000000}"/>
    <cellStyle name="Normal_B-9.0_1" xfId="4" xr:uid="{00000000-0005-0000-0000-000003000000}"/>
    <cellStyle name="Percent" xfId="3" builtinId="5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4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Institutional Enrollment by Regional Residence </a:t>
            </a:r>
          </a:p>
        </c:rich>
      </c:tx>
      <c:layout>
        <c:manualLayout>
          <c:xMode val="edge"/>
          <c:yMode val="edge"/>
          <c:x val="0.2712050185563466"/>
          <c:y val="1.2679796790101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9148187258008"/>
          <c:y val="0.14918414918414918"/>
          <c:w val="0.8095740936290039"/>
          <c:h val="0.61538461538461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'B-9.0'!$AC$42</c:f>
              <c:strCache>
                <c:ptCount val="1"/>
                <c:pt idx="0">
                  <c:v>Eastern Shore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('B-9.0'!$AE$42,'B-9.0'!$AG$42,'B-9.0'!$AI$42)</c:f>
              <c:numCache>
                <c:formatCode>0.0%</c:formatCode>
                <c:ptCount val="3"/>
                <c:pt idx="0">
                  <c:v>0.29800484373198016</c:v>
                </c:pt>
                <c:pt idx="1">
                  <c:v>0.31437715411127526</c:v>
                </c:pt>
                <c:pt idx="2">
                  <c:v>0.32210410051083804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'B-9.0'!$AM$51:$AM$53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D19-43E3-8A09-9EDDA6BD7812}"/>
            </c:ext>
          </c:extLst>
        </c:ser>
        <c:ser>
          <c:idx val="1"/>
          <c:order val="1"/>
          <c:tx>
            <c:strRef>
              <c:f>'B-9.0'!$AC$43</c:f>
              <c:strCache>
                <c:ptCount val="1"/>
                <c:pt idx="0">
                  <c:v>Western Shore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('B-9.0'!$AE$43,'B-9.0'!$AG$43,'B-9.0'!$AI$43)</c:f>
              <c:numCache>
                <c:formatCode>0.0%</c:formatCode>
                <c:ptCount val="3"/>
                <c:pt idx="0">
                  <c:v>0.54411255910506284</c:v>
                </c:pt>
                <c:pt idx="1">
                  <c:v>0.5440669620876416</c:v>
                </c:pt>
                <c:pt idx="2">
                  <c:v>0.50517741267430627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'B-9.0'!$AM$51:$AM$53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D19-43E3-8A09-9EDDA6BD7812}"/>
            </c:ext>
          </c:extLst>
        </c:ser>
        <c:ser>
          <c:idx val="2"/>
          <c:order val="2"/>
          <c:tx>
            <c:v>Non-Maryland</c:v>
          </c:tx>
          <c:spPr>
            <a:solidFill>
              <a:schemeClr val="bg2">
                <a:lumMod val="9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('B-9.0'!$AE$46,'B-9.0'!$AG$46,'B-9.0'!$AI$46)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'B-9.0'!$AM$51:$AM$53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D19-43E3-8A09-9EDDA6BD7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93709616"/>
        <c:axId val="593710008"/>
      </c:barChart>
      <c:catAx>
        <c:axId val="59370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3710008"/>
        <c:crosses val="autoZero"/>
        <c:auto val="1"/>
        <c:lblAlgn val="ctr"/>
        <c:lblOffset val="100"/>
        <c:tickMarkSkip val="1"/>
        <c:noMultiLvlLbl val="0"/>
      </c:catAx>
      <c:valAx>
        <c:axId val="59371000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3709616"/>
        <c:crosses val="autoZero"/>
        <c:crossBetween val="between"/>
        <c:majorUnit val="0.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29185451304007237"/>
          <c:y val="0.85540780839895014"/>
          <c:w val="0.54299410686871685"/>
          <c:h val="7.92299868766404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52917</xdr:colOff>
      <xdr:row>45</xdr:row>
      <xdr:rowOff>142878</xdr:rowOff>
    </xdr:from>
    <xdr:to>
      <xdr:col>35</xdr:col>
      <xdr:colOff>169332</xdr:colOff>
      <xdr:row>62</xdr:row>
      <xdr:rowOff>5295</xdr:rowOff>
    </xdr:to>
    <xdr:graphicFrame macro="">
      <xdr:nvGraphicFramePr>
        <xdr:cNvPr id="1068" name="Chart 1">
          <a:extLst>
            <a:ext uri="{FF2B5EF4-FFF2-40B4-BE49-F238E27FC236}">
              <a16:creationId xmlns:a16="http://schemas.microsoft.com/office/drawing/2014/main" id="{00000000-0008-0000-0000-00002C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2"/>
  <sheetViews>
    <sheetView tabSelected="1" topLeftCell="A16" zoomScale="90" zoomScaleNormal="90" workbookViewId="0">
      <selection activeCell="AO59" sqref="AO59"/>
    </sheetView>
  </sheetViews>
  <sheetFormatPr defaultRowHeight="12.75" x14ac:dyDescent="0.2"/>
  <cols>
    <col min="1" max="2" width="9.140625" style="89"/>
    <col min="3" max="3" width="10.28515625" style="89" customWidth="1"/>
    <col min="4" max="4" width="3.85546875" style="89" customWidth="1"/>
    <col min="5" max="7" width="10.28515625" style="89" hidden="1" customWidth="1"/>
    <col min="8" max="8" width="18.85546875" style="89" hidden="1" customWidth="1"/>
    <col min="9" max="9" width="9.42578125" style="89" hidden="1" customWidth="1"/>
    <col min="10" max="10" width="10.42578125" style="89" hidden="1" customWidth="1"/>
    <col min="11" max="11" width="9.7109375" style="89" hidden="1" customWidth="1"/>
    <col min="12" max="23" width="10.5703125" style="89" hidden="1" customWidth="1"/>
    <col min="24" max="24" width="10.5703125" style="89" customWidth="1"/>
    <col min="25" max="25" width="10.5703125" style="89" hidden="1" customWidth="1"/>
    <col min="26" max="28" width="11.42578125" style="89" hidden="1" customWidth="1"/>
    <col min="29" max="34" width="11.42578125" style="89" customWidth="1"/>
    <col min="35" max="35" width="10.140625" style="88" bestFit="1" customWidth="1"/>
    <col min="36" max="36" width="10.42578125" style="27" customWidth="1"/>
    <col min="37" max="37" width="14.5703125" style="27" customWidth="1"/>
    <col min="38" max="38" width="0" style="28" hidden="1" customWidth="1"/>
    <col min="39" max="39" width="0" style="89" hidden="1" customWidth="1"/>
    <col min="40" max="45" width="9.140625" style="89"/>
    <col min="46" max="46" width="19" style="89" customWidth="1"/>
    <col min="47" max="48" width="13.7109375" style="89" customWidth="1"/>
    <col min="49" max="16384" width="9.140625" style="89"/>
  </cols>
  <sheetData>
    <row r="1" spans="1:41" ht="8.25" customHeight="1" x14ac:dyDescent="0.2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</row>
    <row r="2" spans="1:41" ht="15" x14ac:dyDescent="0.25">
      <c r="A2" s="90" t="s">
        <v>25</v>
      </c>
      <c r="B2" s="91" t="s">
        <v>49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  <c r="P2" s="93"/>
      <c r="Q2" s="93"/>
      <c r="R2" s="93"/>
      <c r="S2" s="93"/>
      <c r="T2" s="93"/>
      <c r="U2" s="93"/>
      <c r="V2" s="93"/>
      <c r="W2" s="93"/>
      <c r="X2" s="93"/>
      <c r="Y2" s="86"/>
      <c r="Z2" s="86"/>
      <c r="AA2" s="86"/>
      <c r="AB2" s="86"/>
      <c r="AC2" s="86"/>
      <c r="AD2" s="86"/>
      <c r="AE2" s="86"/>
      <c r="AF2" s="86"/>
      <c r="AG2" s="86"/>
      <c r="AH2" s="86"/>
    </row>
    <row r="3" spans="1:41" ht="7.5" customHeight="1" x14ac:dyDescent="0.2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94"/>
      <c r="P3" s="87"/>
      <c r="Q3" s="87"/>
      <c r="R3" s="87"/>
      <c r="S3" s="87"/>
      <c r="T3" s="87"/>
      <c r="U3" s="87"/>
      <c r="V3" s="87"/>
      <c r="W3" s="87"/>
      <c r="X3" s="87"/>
      <c r="Y3" s="86"/>
      <c r="Z3" s="86"/>
      <c r="AA3" s="86"/>
      <c r="AB3" s="86"/>
      <c r="AC3" s="86"/>
      <c r="AD3" s="86"/>
      <c r="AE3" s="86"/>
      <c r="AF3" s="86"/>
      <c r="AG3" s="86"/>
      <c r="AH3" s="86"/>
      <c r="AM3" s="95"/>
    </row>
    <row r="4" spans="1:41" ht="17.100000000000001" customHeight="1" x14ac:dyDescent="0.2">
      <c r="A4" s="96"/>
      <c r="B4" s="97" t="s">
        <v>50</v>
      </c>
      <c r="C4" s="98"/>
      <c r="D4" s="98"/>
      <c r="E4" s="2">
        <v>1996</v>
      </c>
      <c r="F4" s="2">
        <v>1997</v>
      </c>
      <c r="G4" s="2">
        <v>1998</v>
      </c>
      <c r="H4" s="8">
        <v>1999</v>
      </c>
      <c r="I4" s="24">
        <v>2000</v>
      </c>
      <c r="J4" s="2">
        <v>2001</v>
      </c>
      <c r="K4" s="8">
        <v>2002</v>
      </c>
      <c r="L4" s="2">
        <v>2003</v>
      </c>
      <c r="M4" s="2">
        <v>2004</v>
      </c>
      <c r="N4" s="2">
        <v>2005</v>
      </c>
      <c r="O4" s="35">
        <v>2006</v>
      </c>
      <c r="P4" s="38">
        <v>2007</v>
      </c>
      <c r="Q4" s="46">
        <v>2008</v>
      </c>
      <c r="R4" s="49">
        <v>2009</v>
      </c>
      <c r="S4" s="56">
        <v>2010</v>
      </c>
      <c r="T4" s="56">
        <v>2011</v>
      </c>
      <c r="U4" s="56">
        <v>2012</v>
      </c>
      <c r="V4" s="46">
        <v>2013</v>
      </c>
      <c r="W4" s="45">
        <v>2014</v>
      </c>
      <c r="X4" s="49">
        <v>2015</v>
      </c>
      <c r="Y4" s="45">
        <v>2016</v>
      </c>
      <c r="Z4" s="45">
        <v>2017</v>
      </c>
      <c r="AA4" s="45">
        <v>2018</v>
      </c>
      <c r="AB4" s="45">
        <v>2019</v>
      </c>
      <c r="AC4" s="45">
        <v>2020</v>
      </c>
      <c r="AD4" s="45">
        <v>2021</v>
      </c>
      <c r="AE4" s="45">
        <v>2022</v>
      </c>
      <c r="AF4" s="45">
        <v>2023</v>
      </c>
      <c r="AG4" s="45">
        <v>2024</v>
      </c>
      <c r="AH4" s="186">
        <v>2025</v>
      </c>
      <c r="AI4" s="13" t="s">
        <v>29</v>
      </c>
      <c r="AJ4" s="99"/>
      <c r="AK4" s="88"/>
      <c r="AL4" s="27"/>
      <c r="AM4" s="27"/>
      <c r="AN4" s="28"/>
      <c r="AO4" s="95"/>
    </row>
    <row r="5" spans="1:41" ht="7.5" customHeight="1" x14ac:dyDescent="0.2">
      <c r="A5" s="100"/>
      <c r="B5" s="86"/>
      <c r="C5" s="87"/>
      <c r="D5" s="87"/>
      <c r="E5" s="10"/>
      <c r="F5" s="86"/>
      <c r="G5" s="86"/>
      <c r="H5" s="101"/>
      <c r="I5" s="102"/>
      <c r="J5" s="9"/>
      <c r="K5" s="26"/>
      <c r="L5" s="87"/>
      <c r="M5" s="87"/>
      <c r="N5" s="9"/>
      <c r="O5" s="36"/>
      <c r="P5" s="39"/>
      <c r="Q5" s="47"/>
      <c r="R5" s="50"/>
      <c r="S5" s="57"/>
      <c r="T5" s="57"/>
      <c r="U5" s="57"/>
      <c r="V5" s="47"/>
      <c r="W5" s="15"/>
      <c r="X5" s="50"/>
      <c r="Y5" s="41"/>
      <c r="Z5" s="41"/>
      <c r="AA5" s="41"/>
      <c r="AB5" s="15"/>
      <c r="AC5" s="15"/>
      <c r="AD5" s="15"/>
      <c r="AE5" s="15"/>
      <c r="AF5" s="15"/>
      <c r="AG5" s="15"/>
      <c r="AH5" s="187"/>
      <c r="AI5" s="103"/>
      <c r="AJ5" s="87"/>
      <c r="AK5" s="88"/>
      <c r="AL5" s="27"/>
      <c r="AM5" s="27"/>
      <c r="AN5" s="28"/>
      <c r="AO5" s="95"/>
    </row>
    <row r="6" spans="1:41" ht="17.100000000000001" customHeight="1" x14ac:dyDescent="0.2">
      <c r="A6" s="104" t="s">
        <v>0</v>
      </c>
      <c r="B6" s="90"/>
      <c r="C6" s="105"/>
      <c r="D6" s="105"/>
      <c r="E6" s="1">
        <f t="shared" ref="E6:N6" si="0">SUM(E32:E36)</f>
        <v>5941</v>
      </c>
      <c r="F6" s="12">
        <f t="shared" si="0"/>
        <v>6019</v>
      </c>
      <c r="G6" s="12">
        <f t="shared" si="0"/>
        <v>6072</v>
      </c>
      <c r="H6" s="11">
        <f t="shared" si="0"/>
        <v>6051</v>
      </c>
      <c r="I6" s="25">
        <f t="shared" si="0"/>
        <v>6421</v>
      </c>
      <c r="J6" s="1">
        <f t="shared" si="0"/>
        <v>6682</v>
      </c>
      <c r="K6" s="11">
        <f t="shared" si="0"/>
        <v>6851</v>
      </c>
      <c r="L6" s="1">
        <f t="shared" si="0"/>
        <v>6816</v>
      </c>
      <c r="M6" s="1">
        <f t="shared" si="0"/>
        <v>6942</v>
      </c>
      <c r="N6" s="1">
        <f t="shared" si="0"/>
        <v>7009</v>
      </c>
      <c r="O6" s="37">
        <f>+O32+O33+O35+O36</f>
        <v>7383</v>
      </c>
      <c r="P6" s="40">
        <f t="shared" ref="P6:X6" si="1">+P32+P33+P35+P36+P34</f>
        <v>7581</v>
      </c>
      <c r="Q6" s="48">
        <f t="shared" si="1"/>
        <v>7868</v>
      </c>
      <c r="R6" s="51">
        <f t="shared" si="1"/>
        <v>8204</v>
      </c>
      <c r="S6" s="58">
        <f t="shared" si="1"/>
        <v>8397</v>
      </c>
      <c r="T6" s="58">
        <f>+T32+T33+T35+T36+T34</f>
        <v>8606</v>
      </c>
      <c r="U6" s="58">
        <f t="shared" si="1"/>
        <v>8657</v>
      </c>
      <c r="V6" s="48">
        <f t="shared" si="1"/>
        <v>8643</v>
      </c>
      <c r="W6" s="16">
        <f t="shared" si="1"/>
        <v>8770</v>
      </c>
      <c r="X6" s="51">
        <f t="shared" si="1"/>
        <v>8671</v>
      </c>
      <c r="Y6" s="16">
        <f t="shared" ref="Y6:AF6" si="2">+Y32+Y33+Y35+Y36+Y34</f>
        <v>8748</v>
      </c>
      <c r="Z6" s="16">
        <f t="shared" si="2"/>
        <v>8714</v>
      </c>
      <c r="AA6" s="16">
        <f t="shared" si="2"/>
        <v>8567</v>
      </c>
      <c r="AB6" s="16">
        <f t="shared" si="2"/>
        <v>8617</v>
      </c>
      <c r="AC6" s="16">
        <f t="shared" si="2"/>
        <v>8124</v>
      </c>
      <c r="AD6" s="16">
        <f>+AD32+AD33+AD35+AD36+AD34</f>
        <v>7570</v>
      </c>
      <c r="AE6" s="16">
        <f t="shared" ref="AE6" si="3">+AE32+AE33+AE35+AE36+AE34</f>
        <v>7123</v>
      </c>
      <c r="AF6" s="16">
        <f t="shared" si="2"/>
        <v>7030</v>
      </c>
      <c r="AG6" s="16">
        <f t="shared" ref="AG6" si="4">+AG32+AG33+AG35+AG36+AG34</f>
        <v>7025</v>
      </c>
      <c r="AH6" s="188">
        <f t="shared" ref="AH6" si="5">+AH32+AH33+AH35+AH36+AH34</f>
        <v>7243</v>
      </c>
      <c r="AI6" s="106">
        <f>+AH6-X6</f>
        <v>-1428</v>
      </c>
      <c r="AJ6" s="107"/>
      <c r="AK6" s="88"/>
      <c r="AL6" s="27"/>
      <c r="AM6" s="27"/>
      <c r="AN6" s="28"/>
      <c r="AO6" s="95"/>
    </row>
    <row r="7" spans="1:41" ht="7.5" customHeight="1" x14ac:dyDescent="0.2">
      <c r="A7" s="100"/>
      <c r="B7" s="86"/>
      <c r="C7" s="87"/>
      <c r="D7" s="87"/>
      <c r="E7" s="1"/>
      <c r="F7" s="108"/>
      <c r="G7" s="108"/>
      <c r="H7" s="109"/>
      <c r="I7" s="110"/>
      <c r="J7" s="1"/>
      <c r="K7" s="11"/>
      <c r="L7" s="111"/>
      <c r="M7" s="111"/>
      <c r="N7" s="1"/>
      <c r="O7" s="37"/>
      <c r="P7" s="40"/>
      <c r="Q7" s="48"/>
      <c r="R7" s="51"/>
      <c r="S7" s="58"/>
      <c r="T7" s="58"/>
      <c r="U7" s="58"/>
      <c r="V7" s="48"/>
      <c r="W7" s="16"/>
      <c r="X7" s="51"/>
      <c r="Y7" s="16"/>
      <c r="Z7" s="16"/>
      <c r="AA7" s="16"/>
      <c r="AB7" s="16"/>
      <c r="AC7" s="16"/>
      <c r="AD7" s="16"/>
      <c r="AE7" s="16"/>
      <c r="AF7" s="16"/>
      <c r="AG7" s="16"/>
      <c r="AH7" s="188"/>
      <c r="AI7" s="103"/>
      <c r="AJ7" s="87"/>
      <c r="AK7" s="88"/>
      <c r="AL7" s="27" t="s">
        <v>40</v>
      </c>
      <c r="AM7" s="27" t="s">
        <v>41</v>
      </c>
      <c r="AN7" s="28"/>
      <c r="AO7" s="95"/>
    </row>
    <row r="8" spans="1:41" ht="17.100000000000001" customHeight="1" x14ac:dyDescent="0.2">
      <c r="A8" s="222" t="s">
        <v>1</v>
      </c>
      <c r="B8" s="223"/>
      <c r="C8" s="208"/>
      <c r="D8" s="208"/>
      <c r="E8" s="209">
        <v>11</v>
      </c>
      <c r="F8" s="210">
        <v>9</v>
      </c>
      <c r="G8" s="210">
        <v>10</v>
      </c>
      <c r="H8" s="211">
        <v>8</v>
      </c>
      <c r="I8" s="212">
        <v>13</v>
      </c>
      <c r="J8" s="209">
        <v>10</v>
      </c>
      <c r="K8" s="211">
        <v>14</v>
      </c>
      <c r="L8" s="209">
        <v>11</v>
      </c>
      <c r="M8" s="209">
        <v>10</v>
      </c>
      <c r="N8" s="209">
        <v>10</v>
      </c>
      <c r="O8" s="213">
        <v>12</v>
      </c>
      <c r="P8" s="214">
        <v>13</v>
      </c>
      <c r="Q8" s="215">
        <v>13</v>
      </c>
      <c r="R8" s="216">
        <v>13</v>
      </c>
      <c r="S8" s="214">
        <v>13</v>
      </c>
      <c r="T8" s="217">
        <v>13</v>
      </c>
      <c r="U8" s="217">
        <v>13</v>
      </c>
      <c r="V8" s="212">
        <v>14</v>
      </c>
      <c r="W8" s="209">
        <v>18</v>
      </c>
      <c r="X8" s="211">
        <v>16</v>
      </c>
      <c r="Y8" s="218">
        <v>18</v>
      </c>
      <c r="Z8" s="218">
        <v>22</v>
      </c>
      <c r="AA8" s="218">
        <v>19</v>
      </c>
      <c r="AB8" s="209">
        <v>21</v>
      </c>
      <c r="AC8" s="209">
        <v>19</v>
      </c>
      <c r="AD8" s="218">
        <v>17</v>
      </c>
      <c r="AE8" s="218">
        <v>12</v>
      </c>
      <c r="AF8" s="218">
        <v>10</v>
      </c>
      <c r="AG8" s="218">
        <v>11</v>
      </c>
      <c r="AH8" s="189">
        <v>19</v>
      </c>
      <c r="AI8" s="219">
        <f t="shared" ref="AI8:AI36" si="6">+AH8-X8</f>
        <v>3</v>
      </c>
      <c r="AJ8" s="88"/>
      <c r="AK8" s="88"/>
      <c r="AL8" s="29">
        <f>RANK(AH8,$AH$8:$AH$31)</f>
        <v>23</v>
      </c>
      <c r="AM8" s="30">
        <f>+AH8/$AH$32</f>
        <v>3.1708945260347128E-3</v>
      </c>
      <c r="AN8" s="28"/>
      <c r="AO8" s="95"/>
    </row>
    <row r="9" spans="1:41" ht="17.100000000000001" customHeight="1" x14ac:dyDescent="0.2">
      <c r="A9" s="224" t="s">
        <v>2</v>
      </c>
      <c r="B9" s="15"/>
      <c r="C9" s="144"/>
      <c r="D9" s="144"/>
      <c r="E9" s="43">
        <v>424</v>
      </c>
      <c r="F9" s="43">
        <v>408</v>
      </c>
      <c r="G9" s="43">
        <v>451</v>
      </c>
      <c r="H9" s="122">
        <v>447</v>
      </c>
      <c r="I9" s="121">
        <v>466</v>
      </c>
      <c r="J9" s="43">
        <v>506</v>
      </c>
      <c r="K9" s="122">
        <v>543</v>
      </c>
      <c r="L9" s="43">
        <v>525</v>
      </c>
      <c r="M9" s="43">
        <v>575</v>
      </c>
      <c r="N9" s="43">
        <v>614</v>
      </c>
      <c r="O9" s="200">
        <v>624</v>
      </c>
      <c r="P9" s="114">
        <v>618</v>
      </c>
      <c r="Q9" s="112">
        <v>617</v>
      </c>
      <c r="R9" s="113">
        <v>632</v>
      </c>
      <c r="S9" s="114">
        <v>637</v>
      </c>
      <c r="T9" s="115">
        <v>640</v>
      </c>
      <c r="U9" s="115">
        <v>616</v>
      </c>
      <c r="V9" s="121">
        <v>606</v>
      </c>
      <c r="W9" s="43">
        <v>622</v>
      </c>
      <c r="X9" s="122">
        <v>621</v>
      </c>
      <c r="Y9" s="42">
        <v>652</v>
      </c>
      <c r="Z9" s="42">
        <v>687</v>
      </c>
      <c r="AA9" s="42">
        <v>725</v>
      </c>
      <c r="AB9" s="43">
        <v>731</v>
      </c>
      <c r="AC9" s="43">
        <v>710</v>
      </c>
      <c r="AD9" s="42">
        <v>651</v>
      </c>
      <c r="AE9" s="42">
        <v>615</v>
      </c>
      <c r="AF9" s="42">
        <v>621</v>
      </c>
      <c r="AG9" s="42">
        <v>626</v>
      </c>
      <c r="AH9" s="189">
        <v>622</v>
      </c>
      <c r="AI9" s="116">
        <f t="shared" si="6"/>
        <v>1</v>
      </c>
      <c r="AJ9" s="88"/>
      <c r="AK9" s="88"/>
      <c r="AL9" s="29">
        <f t="shared" ref="AL9:AL31" si="7">RANK(AH9,$AH$8:$AH$31)</f>
        <v>2</v>
      </c>
      <c r="AM9" s="30">
        <f t="shared" ref="AM9:AM31" si="8">+AH9/$AH$32</f>
        <v>0.10380507343124165</v>
      </c>
      <c r="AN9" s="28"/>
      <c r="AO9" s="95"/>
    </row>
    <row r="10" spans="1:41" ht="17.100000000000001" customHeight="1" x14ac:dyDescent="0.2">
      <c r="A10" s="222" t="s">
        <v>3</v>
      </c>
      <c r="B10" s="220"/>
      <c r="C10" s="220"/>
      <c r="D10" s="220"/>
      <c r="E10" s="209">
        <v>311</v>
      </c>
      <c r="F10" s="209">
        <v>341</v>
      </c>
      <c r="G10" s="209">
        <v>370</v>
      </c>
      <c r="H10" s="211">
        <v>394</v>
      </c>
      <c r="I10" s="212">
        <v>440</v>
      </c>
      <c r="J10" s="209">
        <v>444</v>
      </c>
      <c r="K10" s="211">
        <v>443</v>
      </c>
      <c r="L10" s="209">
        <v>456</v>
      </c>
      <c r="M10" s="209">
        <v>474</v>
      </c>
      <c r="N10" s="209">
        <v>488</v>
      </c>
      <c r="O10" s="213">
        <v>523</v>
      </c>
      <c r="P10" s="214">
        <v>541</v>
      </c>
      <c r="Q10" s="215">
        <v>570</v>
      </c>
      <c r="R10" s="216">
        <v>596</v>
      </c>
      <c r="S10" s="214">
        <v>589</v>
      </c>
      <c r="T10" s="217">
        <v>607</v>
      </c>
      <c r="U10" s="217">
        <v>589</v>
      </c>
      <c r="V10" s="212">
        <v>591</v>
      </c>
      <c r="W10" s="209">
        <v>581</v>
      </c>
      <c r="X10" s="211">
        <v>564</v>
      </c>
      <c r="Y10" s="218">
        <v>565</v>
      </c>
      <c r="Z10" s="218">
        <v>573</v>
      </c>
      <c r="AA10" s="218">
        <v>573</v>
      </c>
      <c r="AB10" s="209">
        <v>573</v>
      </c>
      <c r="AC10" s="209">
        <v>552</v>
      </c>
      <c r="AD10" s="218">
        <v>528</v>
      </c>
      <c r="AE10" s="218">
        <v>479</v>
      </c>
      <c r="AF10" s="218">
        <v>469</v>
      </c>
      <c r="AG10" s="218">
        <v>514</v>
      </c>
      <c r="AH10" s="189">
        <v>534</v>
      </c>
      <c r="AI10" s="219">
        <f t="shared" si="6"/>
        <v>-30</v>
      </c>
      <c r="AJ10" s="88"/>
      <c r="AK10" s="88"/>
      <c r="AL10" s="29">
        <f t="shared" si="7"/>
        <v>3</v>
      </c>
      <c r="AM10" s="30">
        <f t="shared" si="8"/>
        <v>8.9118825100133511E-2</v>
      </c>
      <c r="AN10" s="28"/>
      <c r="AO10" s="95"/>
    </row>
    <row r="11" spans="1:41" ht="17.100000000000001" customHeight="1" x14ac:dyDescent="0.2">
      <c r="A11" s="224" t="s">
        <v>4</v>
      </c>
      <c r="B11" s="15"/>
      <c r="C11" s="144"/>
      <c r="D11" s="144"/>
      <c r="E11" s="43">
        <v>16</v>
      </c>
      <c r="F11" s="43">
        <v>19</v>
      </c>
      <c r="G11" s="43">
        <v>23</v>
      </c>
      <c r="H11" s="122">
        <v>23</v>
      </c>
      <c r="I11" s="121">
        <v>20</v>
      </c>
      <c r="J11" s="43">
        <v>24</v>
      </c>
      <c r="K11" s="122">
        <v>21</v>
      </c>
      <c r="L11" s="43">
        <v>30</v>
      </c>
      <c r="M11" s="43">
        <v>50</v>
      </c>
      <c r="N11" s="43">
        <v>49</v>
      </c>
      <c r="O11" s="200">
        <v>50</v>
      </c>
      <c r="P11" s="114">
        <v>69</v>
      </c>
      <c r="Q11" s="112">
        <v>76</v>
      </c>
      <c r="R11" s="113">
        <v>68</v>
      </c>
      <c r="S11" s="114">
        <v>82</v>
      </c>
      <c r="T11" s="115">
        <v>61</v>
      </c>
      <c r="U11" s="115">
        <v>62</v>
      </c>
      <c r="V11" s="121">
        <v>55</v>
      </c>
      <c r="W11" s="43">
        <v>50</v>
      </c>
      <c r="X11" s="122">
        <v>52</v>
      </c>
      <c r="Y11" s="42">
        <v>72</v>
      </c>
      <c r="Z11" s="42">
        <v>99</v>
      </c>
      <c r="AA11" s="42">
        <v>105</v>
      </c>
      <c r="AB11" s="43">
        <v>85</v>
      </c>
      <c r="AC11" s="43">
        <v>71</v>
      </c>
      <c r="AD11" s="42">
        <v>80</v>
      </c>
      <c r="AE11" s="42">
        <v>106</v>
      </c>
      <c r="AF11" s="42">
        <v>101</v>
      </c>
      <c r="AG11" s="42">
        <v>90</v>
      </c>
      <c r="AH11" s="189">
        <v>92</v>
      </c>
      <c r="AI11" s="116">
        <f t="shared" si="6"/>
        <v>40</v>
      </c>
      <c r="AJ11" s="88"/>
      <c r="AK11" s="88"/>
      <c r="AL11" s="29">
        <f t="shared" si="7"/>
        <v>21</v>
      </c>
      <c r="AM11" s="30">
        <f t="shared" si="8"/>
        <v>1.5353805073431242E-2</v>
      </c>
      <c r="AN11" s="28"/>
      <c r="AO11" s="95"/>
    </row>
    <row r="12" spans="1:41" ht="17.100000000000001" customHeight="1" x14ac:dyDescent="0.2">
      <c r="A12" s="222" t="s">
        <v>5</v>
      </c>
      <c r="B12" s="220"/>
      <c r="C12" s="208"/>
      <c r="D12" s="208"/>
      <c r="E12" s="209">
        <v>69</v>
      </c>
      <c r="F12" s="209">
        <v>71</v>
      </c>
      <c r="G12" s="209">
        <v>68</v>
      </c>
      <c r="H12" s="211">
        <v>75</v>
      </c>
      <c r="I12" s="212">
        <v>84</v>
      </c>
      <c r="J12" s="209">
        <v>103</v>
      </c>
      <c r="K12" s="211">
        <v>122</v>
      </c>
      <c r="L12" s="209">
        <v>133</v>
      </c>
      <c r="M12" s="209">
        <v>167</v>
      </c>
      <c r="N12" s="209">
        <v>177</v>
      </c>
      <c r="O12" s="213">
        <v>159</v>
      </c>
      <c r="P12" s="214">
        <v>172</v>
      </c>
      <c r="Q12" s="215">
        <v>167</v>
      </c>
      <c r="R12" s="216">
        <v>166</v>
      </c>
      <c r="S12" s="214">
        <v>183</v>
      </c>
      <c r="T12" s="217">
        <v>238</v>
      </c>
      <c r="U12" s="217">
        <v>239</v>
      </c>
      <c r="V12" s="212">
        <v>238</v>
      </c>
      <c r="W12" s="209">
        <v>255</v>
      </c>
      <c r="X12" s="211">
        <v>251</v>
      </c>
      <c r="Y12" s="218">
        <v>233</v>
      </c>
      <c r="Z12" s="218">
        <v>245</v>
      </c>
      <c r="AA12" s="218">
        <v>245</v>
      </c>
      <c r="AB12" s="209">
        <v>222</v>
      </c>
      <c r="AC12" s="209">
        <v>224</v>
      </c>
      <c r="AD12" s="218">
        <v>204</v>
      </c>
      <c r="AE12" s="218">
        <v>184</v>
      </c>
      <c r="AF12" s="218">
        <v>173</v>
      </c>
      <c r="AG12" s="218">
        <v>180</v>
      </c>
      <c r="AH12" s="189">
        <v>173</v>
      </c>
      <c r="AI12" s="219">
        <f t="shared" si="6"/>
        <v>-78</v>
      </c>
      <c r="AJ12" s="88"/>
      <c r="AK12" s="88"/>
      <c r="AL12" s="29">
        <f t="shared" si="7"/>
        <v>11</v>
      </c>
      <c r="AM12" s="30">
        <f t="shared" si="8"/>
        <v>2.8871829105473965E-2</v>
      </c>
      <c r="AN12" s="28"/>
      <c r="AO12" s="95"/>
    </row>
    <row r="13" spans="1:41" ht="17.100000000000001" customHeight="1" x14ac:dyDescent="0.2">
      <c r="A13" s="224" t="s">
        <v>31</v>
      </c>
      <c r="B13" s="15"/>
      <c r="C13" s="144"/>
      <c r="D13" s="144"/>
      <c r="E13" s="43">
        <v>115</v>
      </c>
      <c r="F13" s="43">
        <v>110</v>
      </c>
      <c r="G13" s="43">
        <v>96</v>
      </c>
      <c r="H13" s="122">
        <v>108</v>
      </c>
      <c r="I13" s="121">
        <v>126</v>
      </c>
      <c r="J13" s="43">
        <v>125</v>
      </c>
      <c r="K13" s="122">
        <v>121</v>
      </c>
      <c r="L13" s="43">
        <v>115</v>
      </c>
      <c r="M13" s="43">
        <v>104</v>
      </c>
      <c r="N13" s="43">
        <v>134</v>
      </c>
      <c r="O13" s="200">
        <v>130</v>
      </c>
      <c r="P13" s="114">
        <v>143</v>
      </c>
      <c r="Q13" s="112">
        <v>143</v>
      </c>
      <c r="R13" s="113">
        <v>140</v>
      </c>
      <c r="S13" s="114">
        <v>144</v>
      </c>
      <c r="T13" s="115">
        <v>155</v>
      </c>
      <c r="U13" s="115">
        <v>151</v>
      </c>
      <c r="V13" s="121">
        <v>152</v>
      </c>
      <c r="W13" s="43">
        <v>146</v>
      </c>
      <c r="X13" s="122">
        <v>141</v>
      </c>
      <c r="Y13" s="42">
        <v>143</v>
      </c>
      <c r="Z13" s="42">
        <v>159</v>
      </c>
      <c r="AA13" s="42">
        <v>155</v>
      </c>
      <c r="AB13" s="43">
        <v>146</v>
      </c>
      <c r="AC13" s="43">
        <v>156</v>
      </c>
      <c r="AD13" s="42">
        <v>145</v>
      </c>
      <c r="AE13" s="42">
        <v>129</v>
      </c>
      <c r="AF13" s="42">
        <v>149</v>
      </c>
      <c r="AG13" s="42">
        <v>131</v>
      </c>
      <c r="AH13" s="189">
        <v>130</v>
      </c>
      <c r="AI13" s="116">
        <f t="shared" si="6"/>
        <v>-11</v>
      </c>
      <c r="AJ13" s="88"/>
      <c r="AK13" s="88"/>
      <c r="AL13" s="29">
        <f t="shared" si="7"/>
        <v>15</v>
      </c>
      <c r="AM13" s="30">
        <f t="shared" si="8"/>
        <v>2.1695594125500667E-2</v>
      </c>
      <c r="AN13" s="28"/>
      <c r="AO13" s="95"/>
    </row>
    <row r="14" spans="1:41" ht="17.100000000000001" customHeight="1" x14ac:dyDescent="0.2">
      <c r="A14" s="222" t="s">
        <v>6</v>
      </c>
      <c r="B14" s="220"/>
      <c r="C14" s="220"/>
      <c r="D14" s="220"/>
      <c r="E14" s="209">
        <v>117</v>
      </c>
      <c r="F14" s="209">
        <v>133</v>
      </c>
      <c r="G14" s="209">
        <v>133</v>
      </c>
      <c r="H14" s="211">
        <v>167</v>
      </c>
      <c r="I14" s="212">
        <v>187</v>
      </c>
      <c r="J14" s="209">
        <v>194</v>
      </c>
      <c r="K14" s="211">
        <v>190</v>
      </c>
      <c r="L14" s="209">
        <v>195</v>
      </c>
      <c r="M14" s="209">
        <v>196</v>
      </c>
      <c r="N14" s="209">
        <v>204</v>
      </c>
      <c r="O14" s="213">
        <v>251</v>
      </c>
      <c r="P14" s="214">
        <v>264</v>
      </c>
      <c r="Q14" s="215">
        <v>283</v>
      </c>
      <c r="R14" s="216">
        <v>292</v>
      </c>
      <c r="S14" s="214">
        <v>282</v>
      </c>
      <c r="T14" s="217">
        <v>282</v>
      </c>
      <c r="U14" s="217">
        <v>267</v>
      </c>
      <c r="V14" s="212">
        <v>266</v>
      </c>
      <c r="W14" s="209">
        <v>260</v>
      </c>
      <c r="X14" s="211">
        <v>257</v>
      </c>
      <c r="Y14" s="218">
        <v>268</v>
      </c>
      <c r="Z14" s="218">
        <v>278</v>
      </c>
      <c r="AA14" s="218">
        <v>304</v>
      </c>
      <c r="AB14" s="209">
        <v>296</v>
      </c>
      <c r="AC14" s="209">
        <v>277</v>
      </c>
      <c r="AD14" s="218">
        <v>260</v>
      </c>
      <c r="AE14" s="218">
        <v>248</v>
      </c>
      <c r="AF14" s="218">
        <v>251</v>
      </c>
      <c r="AG14" s="218">
        <v>257</v>
      </c>
      <c r="AH14" s="189">
        <v>264</v>
      </c>
      <c r="AI14" s="219">
        <f t="shared" si="6"/>
        <v>7</v>
      </c>
      <c r="AJ14" s="88"/>
      <c r="AK14" s="88"/>
      <c r="AL14" s="29">
        <f t="shared" si="7"/>
        <v>8</v>
      </c>
      <c r="AM14" s="30">
        <f t="shared" si="8"/>
        <v>4.4058744993324434E-2</v>
      </c>
      <c r="AN14" s="28"/>
      <c r="AO14" s="95"/>
    </row>
    <row r="15" spans="1:41" ht="17.100000000000001" customHeight="1" x14ac:dyDescent="0.2">
      <c r="A15" s="224" t="s">
        <v>32</v>
      </c>
      <c r="B15" s="15"/>
      <c r="C15" s="144"/>
      <c r="D15" s="144"/>
      <c r="E15" s="43">
        <v>93</v>
      </c>
      <c r="F15" s="43">
        <v>89</v>
      </c>
      <c r="G15" s="43">
        <v>103</v>
      </c>
      <c r="H15" s="122">
        <v>96</v>
      </c>
      <c r="I15" s="121">
        <v>110</v>
      </c>
      <c r="J15" s="43">
        <v>130</v>
      </c>
      <c r="K15" s="122">
        <v>144</v>
      </c>
      <c r="L15" s="43">
        <v>135</v>
      </c>
      <c r="M15" s="43">
        <v>133</v>
      </c>
      <c r="N15" s="43">
        <v>124</v>
      </c>
      <c r="O15" s="200">
        <v>128</v>
      </c>
      <c r="P15" s="114">
        <v>150</v>
      </c>
      <c r="Q15" s="112">
        <v>149</v>
      </c>
      <c r="R15" s="113">
        <v>174</v>
      </c>
      <c r="S15" s="114">
        <v>171</v>
      </c>
      <c r="T15" s="115">
        <v>187</v>
      </c>
      <c r="U15" s="115">
        <v>184</v>
      </c>
      <c r="V15" s="121">
        <v>191</v>
      </c>
      <c r="W15" s="43">
        <v>153</v>
      </c>
      <c r="X15" s="122">
        <v>163</v>
      </c>
      <c r="Y15" s="42">
        <v>171</v>
      </c>
      <c r="Z15" s="42">
        <v>172</v>
      </c>
      <c r="AA15" s="42">
        <v>161</v>
      </c>
      <c r="AB15" s="43">
        <v>170</v>
      </c>
      <c r="AC15" s="43">
        <v>177</v>
      </c>
      <c r="AD15" s="42">
        <v>183</v>
      </c>
      <c r="AE15" s="42">
        <v>168</v>
      </c>
      <c r="AF15" s="42">
        <v>165</v>
      </c>
      <c r="AG15" s="42">
        <v>163</v>
      </c>
      <c r="AH15" s="189">
        <v>139</v>
      </c>
      <c r="AI15" s="116">
        <f t="shared" si="6"/>
        <v>-24</v>
      </c>
      <c r="AJ15" s="88"/>
      <c r="AK15" s="88"/>
      <c r="AL15" s="29">
        <f t="shared" si="7"/>
        <v>14</v>
      </c>
      <c r="AM15" s="30">
        <f t="shared" si="8"/>
        <v>2.3197596795727637E-2</v>
      </c>
      <c r="AN15" s="28"/>
      <c r="AO15" s="95"/>
    </row>
    <row r="16" spans="1:41" ht="17.100000000000001" customHeight="1" x14ac:dyDescent="0.2">
      <c r="A16" s="222" t="s">
        <v>7</v>
      </c>
      <c r="B16" s="220"/>
      <c r="C16" s="208"/>
      <c r="D16" s="208"/>
      <c r="E16" s="209">
        <v>105</v>
      </c>
      <c r="F16" s="209">
        <v>99</v>
      </c>
      <c r="G16" s="209">
        <v>100</v>
      </c>
      <c r="H16" s="209">
        <v>104</v>
      </c>
      <c r="I16" s="212">
        <v>115</v>
      </c>
      <c r="J16" s="209">
        <v>109</v>
      </c>
      <c r="K16" s="211">
        <v>118</v>
      </c>
      <c r="L16" s="209">
        <v>117</v>
      </c>
      <c r="M16" s="209">
        <v>132</v>
      </c>
      <c r="N16" s="209">
        <v>129</v>
      </c>
      <c r="O16" s="213">
        <v>126</v>
      </c>
      <c r="P16" s="214">
        <v>138</v>
      </c>
      <c r="Q16" s="215">
        <v>161</v>
      </c>
      <c r="R16" s="216">
        <v>151</v>
      </c>
      <c r="S16" s="214">
        <v>185</v>
      </c>
      <c r="T16" s="217">
        <v>219</v>
      </c>
      <c r="U16" s="217">
        <v>220</v>
      </c>
      <c r="V16" s="212">
        <v>208</v>
      </c>
      <c r="W16" s="209">
        <v>231</v>
      </c>
      <c r="X16" s="211">
        <v>228</v>
      </c>
      <c r="Y16" s="218">
        <v>207</v>
      </c>
      <c r="Z16" s="218">
        <v>174</v>
      </c>
      <c r="AA16" s="218">
        <v>166</v>
      </c>
      <c r="AB16" s="209">
        <v>193</v>
      </c>
      <c r="AC16" s="209">
        <v>176</v>
      </c>
      <c r="AD16" s="218">
        <v>141</v>
      </c>
      <c r="AE16" s="218">
        <v>121</v>
      </c>
      <c r="AF16" s="218">
        <v>110</v>
      </c>
      <c r="AG16" s="218">
        <v>104</v>
      </c>
      <c r="AH16" s="189">
        <v>126</v>
      </c>
      <c r="AI16" s="219">
        <f t="shared" si="6"/>
        <v>-102</v>
      </c>
      <c r="AJ16" s="88"/>
      <c r="AK16" s="88"/>
      <c r="AL16" s="29">
        <f t="shared" si="7"/>
        <v>16</v>
      </c>
      <c r="AM16" s="30">
        <f t="shared" si="8"/>
        <v>2.1028037383177569E-2</v>
      </c>
      <c r="AN16" s="28"/>
      <c r="AO16" s="95"/>
    </row>
    <row r="17" spans="1:41" ht="17.100000000000001" customHeight="1" x14ac:dyDescent="0.2">
      <c r="A17" s="224" t="s">
        <v>33</v>
      </c>
      <c r="B17" s="15"/>
      <c r="C17" s="144"/>
      <c r="D17" s="144"/>
      <c r="E17" s="43">
        <v>170</v>
      </c>
      <c r="F17" s="43">
        <v>187</v>
      </c>
      <c r="G17" s="43">
        <v>163</v>
      </c>
      <c r="H17" s="43">
        <v>167</v>
      </c>
      <c r="I17" s="121">
        <v>193</v>
      </c>
      <c r="J17" s="43">
        <v>176</v>
      </c>
      <c r="K17" s="122">
        <v>160</v>
      </c>
      <c r="L17" s="43">
        <v>163</v>
      </c>
      <c r="M17" s="43">
        <v>161</v>
      </c>
      <c r="N17" s="43">
        <v>159</v>
      </c>
      <c r="O17" s="200">
        <v>155</v>
      </c>
      <c r="P17" s="114">
        <v>174</v>
      </c>
      <c r="Q17" s="112">
        <v>176</v>
      </c>
      <c r="R17" s="113">
        <v>185</v>
      </c>
      <c r="S17" s="114">
        <v>205</v>
      </c>
      <c r="T17" s="115">
        <v>206</v>
      </c>
      <c r="U17" s="115">
        <v>189</v>
      </c>
      <c r="V17" s="121">
        <v>179</v>
      </c>
      <c r="W17" s="43">
        <v>159</v>
      </c>
      <c r="X17" s="122">
        <v>165</v>
      </c>
      <c r="Y17" s="42">
        <v>165</v>
      </c>
      <c r="Z17" s="42">
        <v>142</v>
      </c>
      <c r="AA17" s="42">
        <v>148</v>
      </c>
      <c r="AB17" s="43">
        <v>143</v>
      </c>
      <c r="AC17" s="43">
        <v>132</v>
      </c>
      <c r="AD17" s="42">
        <v>138</v>
      </c>
      <c r="AE17" s="42">
        <v>127</v>
      </c>
      <c r="AF17" s="42">
        <v>116</v>
      </c>
      <c r="AG17" s="42">
        <v>134</v>
      </c>
      <c r="AH17" s="189">
        <v>125</v>
      </c>
      <c r="AI17" s="116">
        <f t="shared" si="6"/>
        <v>-40</v>
      </c>
      <c r="AJ17" s="88"/>
      <c r="AK17" s="88"/>
      <c r="AL17" s="29">
        <f t="shared" si="7"/>
        <v>17</v>
      </c>
      <c r="AM17" s="30">
        <f t="shared" si="8"/>
        <v>2.0861148197596796E-2</v>
      </c>
      <c r="AN17" s="28"/>
      <c r="AO17" s="95"/>
    </row>
    <row r="18" spans="1:41" ht="17.100000000000001" customHeight="1" x14ac:dyDescent="0.2">
      <c r="A18" s="222" t="s">
        <v>8</v>
      </c>
      <c r="B18" s="220"/>
      <c r="C18" s="220"/>
      <c r="D18" s="220"/>
      <c r="E18" s="209">
        <v>151</v>
      </c>
      <c r="F18" s="209">
        <v>167</v>
      </c>
      <c r="G18" s="209">
        <v>164</v>
      </c>
      <c r="H18" s="209">
        <v>181</v>
      </c>
      <c r="I18" s="212">
        <v>229</v>
      </c>
      <c r="J18" s="209">
        <v>250</v>
      </c>
      <c r="K18" s="211">
        <v>267</v>
      </c>
      <c r="L18" s="209">
        <v>269</v>
      </c>
      <c r="M18" s="209">
        <v>231</v>
      </c>
      <c r="N18" s="209">
        <v>253</v>
      </c>
      <c r="O18" s="213">
        <v>257</v>
      </c>
      <c r="P18" s="214">
        <v>280</v>
      </c>
      <c r="Q18" s="215">
        <v>302</v>
      </c>
      <c r="R18" s="216">
        <v>334</v>
      </c>
      <c r="S18" s="214">
        <v>358</v>
      </c>
      <c r="T18" s="217">
        <v>378</v>
      </c>
      <c r="U18" s="217">
        <v>423</v>
      </c>
      <c r="V18" s="212">
        <v>440</v>
      </c>
      <c r="W18" s="209">
        <v>422</v>
      </c>
      <c r="X18" s="211">
        <v>415</v>
      </c>
      <c r="Y18" s="218">
        <v>430</v>
      </c>
      <c r="Z18" s="218">
        <v>408</v>
      </c>
      <c r="AA18" s="218">
        <v>388</v>
      </c>
      <c r="AB18" s="209">
        <v>398</v>
      </c>
      <c r="AC18" s="209">
        <v>371</v>
      </c>
      <c r="AD18" s="218">
        <v>338</v>
      </c>
      <c r="AE18" s="218">
        <v>327</v>
      </c>
      <c r="AF18" s="218">
        <v>306</v>
      </c>
      <c r="AG18" s="218">
        <v>315</v>
      </c>
      <c r="AH18" s="189">
        <v>326</v>
      </c>
      <c r="AI18" s="219">
        <f t="shared" si="6"/>
        <v>-89</v>
      </c>
      <c r="AJ18" s="88"/>
      <c r="AK18" s="88"/>
      <c r="AL18" s="29">
        <f t="shared" si="7"/>
        <v>6</v>
      </c>
      <c r="AM18" s="30">
        <f t="shared" si="8"/>
        <v>5.4405874499332443E-2</v>
      </c>
      <c r="AN18" s="28"/>
      <c r="AO18" s="95"/>
    </row>
    <row r="19" spans="1:41" ht="17.100000000000001" customHeight="1" x14ac:dyDescent="0.2">
      <c r="A19" s="224" t="s">
        <v>9</v>
      </c>
      <c r="B19" s="15"/>
      <c r="C19" s="144"/>
      <c r="D19" s="144"/>
      <c r="E19" s="201"/>
      <c r="F19" s="201"/>
      <c r="G19" s="201"/>
      <c r="H19" s="43"/>
      <c r="I19" s="121">
        <v>8</v>
      </c>
      <c r="J19" s="43">
        <v>9</v>
      </c>
      <c r="K19" s="122">
        <v>8</v>
      </c>
      <c r="L19" s="43">
        <v>7</v>
      </c>
      <c r="M19" s="43">
        <v>8</v>
      </c>
      <c r="N19" s="43">
        <v>6</v>
      </c>
      <c r="O19" s="200">
        <v>6</v>
      </c>
      <c r="P19" s="114">
        <v>6</v>
      </c>
      <c r="Q19" s="112">
        <v>4</v>
      </c>
      <c r="R19" s="113">
        <v>4</v>
      </c>
      <c r="S19" s="114">
        <v>1</v>
      </c>
      <c r="T19" s="115">
        <v>3</v>
      </c>
      <c r="U19" s="115">
        <v>2</v>
      </c>
      <c r="V19" s="121">
        <v>2</v>
      </c>
      <c r="W19" s="43">
        <v>2</v>
      </c>
      <c r="X19" s="122">
        <v>3</v>
      </c>
      <c r="Y19" s="42">
        <v>4</v>
      </c>
      <c r="Z19" s="42">
        <v>6</v>
      </c>
      <c r="AA19" s="42">
        <v>3</v>
      </c>
      <c r="AB19" s="43">
        <v>12</v>
      </c>
      <c r="AC19" s="43">
        <v>11</v>
      </c>
      <c r="AD19" s="42">
        <v>13</v>
      </c>
      <c r="AE19" s="42">
        <v>12</v>
      </c>
      <c r="AF19" s="42">
        <v>5</v>
      </c>
      <c r="AG19" s="42">
        <v>5</v>
      </c>
      <c r="AH19" s="189">
        <v>2</v>
      </c>
      <c r="AI19" s="116">
        <f t="shared" si="6"/>
        <v>-1</v>
      </c>
      <c r="AJ19" s="88"/>
      <c r="AK19" s="88"/>
      <c r="AL19" s="29">
        <f t="shared" si="7"/>
        <v>24</v>
      </c>
      <c r="AM19" s="30">
        <f t="shared" si="8"/>
        <v>3.3377837116154872E-4</v>
      </c>
      <c r="AN19" s="28"/>
      <c r="AO19" s="95"/>
    </row>
    <row r="20" spans="1:41" ht="17.100000000000001" customHeight="1" x14ac:dyDescent="0.2">
      <c r="A20" s="222" t="s">
        <v>10</v>
      </c>
      <c r="B20" s="220"/>
      <c r="C20" s="208"/>
      <c r="D20" s="208"/>
      <c r="E20" s="209">
        <v>220</v>
      </c>
      <c r="F20" s="209">
        <v>225</v>
      </c>
      <c r="G20" s="209">
        <v>252</v>
      </c>
      <c r="H20" s="209">
        <v>248</v>
      </c>
      <c r="I20" s="212">
        <v>259</v>
      </c>
      <c r="J20" s="209">
        <v>266</v>
      </c>
      <c r="K20" s="211">
        <v>259</v>
      </c>
      <c r="L20" s="209">
        <v>261</v>
      </c>
      <c r="M20" s="209">
        <v>303</v>
      </c>
      <c r="N20" s="209">
        <v>297</v>
      </c>
      <c r="O20" s="213">
        <v>340</v>
      </c>
      <c r="P20" s="214">
        <v>354</v>
      </c>
      <c r="Q20" s="215">
        <v>405</v>
      </c>
      <c r="R20" s="216">
        <v>410</v>
      </c>
      <c r="S20" s="214">
        <v>410</v>
      </c>
      <c r="T20" s="217">
        <v>390</v>
      </c>
      <c r="U20" s="217">
        <v>355</v>
      </c>
      <c r="V20" s="212">
        <v>370</v>
      </c>
      <c r="W20" s="209">
        <v>354</v>
      </c>
      <c r="X20" s="211">
        <v>351</v>
      </c>
      <c r="Y20" s="218">
        <v>377</v>
      </c>
      <c r="Z20" s="218">
        <v>366</v>
      </c>
      <c r="AA20" s="218">
        <v>369</v>
      </c>
      <c r="AB20" s="209">
        <v>388</v>
      </c>
      <c r="AC20" s="209">
        <v>351</v>
      </c>
      <c r="AD20" s="218">
        <v>351</v>
      </c>
      <c r="AE20" s="218">
        <v>321</v>
      </c>
      <c r="AF20" s="218">
        <v>315</v>
      </c>
      <c r="AG20" s="218">
        <v>312</v>
      </c>
      <c r="AH20" s="189">
        <v>309</v>
      </c>
      <c r="AI20" s="219">
        <f t="shared" si="6"/>
        <v>-42</v>
      </c>
      <c r="AJ20" s="88"/>
      <c r="AK20" s="88"/>
      <c r="AL20" s="29">
        <f t="shared" si="7"/>
        <v>7</v>
      </c>
      <c r="AM20" s="30">
        <f t="shared" si="8"/>
        <v>5.156875834445928E-2</v>
      </c>
      <c r="AN20" s="28"/>
      <c r="AO20" s="95"/>
    </row>
    <row r="21" spans="1:41" ht="17.100000000000001" customHeight="1" x14ac:dyDescent="0.2">
      <c r="A21" s="224" t="s">
        <v>11</v>
      </c>
      <c r="B21" s="15"/>
      <c r="C21" s="144"/>
      <c r="D21" s="144"/>
      <c r="E21" s="43">
        <v>150</v>
      </c>
      <c r="F21" s="43">
        <v>168</v>
      </c>
      <c r="G21" s="43">
        <v>182</v>
      </c>
      <c r="H21" s="43">
        <v>229</v>
      </c>
      <c r="I21" s="121">
        <v>263</v>
      </c>
      <c r="J21" s="43">
        <v>276</v>
      </c>
      <c r="K21" s="122">
        <v>291</v>
      </c>
      <c r="L21" s="43">
        <v>318</v>
      </c>
      <c r="M21" s="43">
        <v>335</v>
      </c>
      <c r="N21" s="43">
        <v>352</v>
      </c>
      <c r="O21" s="200">
        <v>376</v>
      </c>
      <c r="P21" s="114">
        <v>392</v>
      </c>
      <c r="Q21" s="112">
        <v>446</v>
      </c>
      <c r="R21" s="113">
        <v>455</v>
      </c>
      <c r="S21" s="114">
        <v>482</v>
      </c>
      <c r="T21" s="115">
        <v>512</v>
      </c>
      <c r="U21" s="115">
        <v>526</v>
      </c>
      <c r="V21" s="121">
        <v>534</v>
      </c>
      <c r="W21" s="43">
        <v>522</v>
      </c>
      <c r="X21" s="122">
        <v>477</v>
      </c>
      <c r="Y21" s="42">
        <v>471</v>
      </c>
      <c r="Z21" s="42">
        <v>431</v>
      </c>
      <c r="AA21" s="42">
        <v>392</v>
      </c>
      <c r="AB21" s="43">
        <v>386</v>
      </c>
      <c r="AC21" s="43">
        <v>350</v>
      </c>
      <c r="AD21" s="42">
        <v>310</v>
      </c>
      <c r="AE21" s="42">
        <v>271</v>
      </c>
      <c r="AF21" s="42">
        <v>236</v>
      </c>
      <c r="AG21" s="42">
        <v>225</v>
      </c>
      <c r="AH21" s="189">
        <v>225</v>
      </c>
      <c r="AI21" s="116">
        <f t="shared" si="6"/>
        <v>-252</v>
      </c>
      <c r="AJ21" s="88"/>
      <c r="AK21" s="88"/>
      <c r="AL21" s="29">
        <f t="shared" si="7"/>
        <v>9</v>
      </c>
      <c r="AM21" s="30">
        <f t="shared" si="8"/>
        <v>3.7550066755674232E-2</v>
      </c>
      <c r="AN21" s="28"/>
      <c r="AO21" s="95"/>
    </row>
    <row r="22" spans="1:41" ht="17.100000000000001" customHeight="1" x14ac:dyDescent="0.2">
      <c r="A22" s="222" t="s">
        <v>34</v>
      </c>
      <c r="B22" s="220"/>
      <c r="C22" s="220"/>
      <c r="D22" s="220"/>
      <c r="E22" s="209">
        <v>28</v>
      </c>
      <c r="F22" s="209">
        <v>27</v>
      </c>
      <c r="G22" s="209">
        <v>30</v>
      </c>
      <c r="H22" s="209">
        <v>23</v>
      </c>
      <c r="I22" s="221">
        <v>18</v>
      </c>
      <c r="J22" s="209">
        <v>17</v>
      </c>
      <c r="K22" s="211">
        <v>19</v>
      </c>
      <c r="L22" s="209">
        <v>31</v>
      </c>
      <c r="M22" s="209">
        <v>37</v>
      </c>
      <c r="N22" s="209">
        <v>45</v>
      </c>
      <c r="O22" s="213">
        <v>47</v>
      </c>
      <c r="P22" s="214">
        <v>40</v>
      </c>
      <c r="Q22" s="215">
        <v>43</v>
      </c>
      <c r="R22" s="216">
        <v>38</v>
      </c>
      <c r="S22" s="214">
        <v>43</v>
      </c>
      <c r="T22" s="217">
        <v>41</v>
      </c>
      <c r="U22" s="217">
        <v>39</v>
      </c>
      <c r="V22" s="212">
        <v>36</v>
      </c>
      <c r="W22" s="209">
        <v>35</v>
      </c>
      <c r="X22" s="211">
        <v>40</v>
      </c>
      <c r="Y22" s="218">
        <v>31</v>
      </c>
      <c r="Z22" s="218">
        <v>31</v>
      </c>
      <c r="AA22" s="218">
        <v>29</v>
      </c>
      <c r="AB22" s="209">
        <v>37</v>
      </c>
      <c r="AC22" s="209">
        <v>36</v>
      </c>
      <c r="AD22" s="218">
        <v>29</v>
      </c>
      <c r="AE22" s="218">
        <v>26</v>
      </c>
      <c r="AF22" s="218">
        <v>35</v>
      </c>
      <c r="AG22" s="218">
        <v>31</v>
      </c>
      <c r="AH22" s="189">
        <v>23</v>
      </c>
      <c r="AI22" s="219">
        <f t="shared" si="6"/>
        <v>-17</v>
      </c>
      <c r="AJ22" s="88"/>
      <c r="AK22" s="88"/>
      <c r="AL22" s="29">
        <f t="shared" si="7"/>
        <v>22</v>
      </c>
      <c r="AM22" s="30">
        <f t="shared" si="8"/>
        <v>3.8384512683578105E-3</v>
      </c>
      <c r="AN22" s="28"/>
      <c r="AO22" s="95"/>
    </row>
    <row r="23" spans="1:41" ht="17.100000000000001" customHeight="1" x14ac:dyDescent="0.2">
      <c r="A23" s="224" t="s">
        <v>12</v>
      </c>
      <c r="B23" s="15"/>
      <c r="C23" s="144"/>
      <c r="D23" s="144"/>
      <c r="E23" s="43">
        <v>262</v>
      </c>
      <c r="F23" s="43">
        <v>244</v>
      </c>
      <c r="G23" s="43">
        <v>286</v>
      </c>
      <c r="H23" s="43">
        <v>316</v>
      </c>
      <c r="I23" s="121">
        <v>398</v>
      </c>
      <c r="J23" s="43">
        <v>475</v>
      </c>
      <c r="K23" s="122">
        <v>517</v>
      </c>
      <c r="L23" s="43">
        <v>555</v>
      </c>
      <c r="M23" s="43">
        <v>577</v>
      </c>
      <c r="N23" s="43">
        <v>617</v>
      </c>
      <c r="O23" s="200">
        <v>636</v>
      </c>
      <c r="P23" s="114">
        <v>676</v>
      </c>
      <c r="Q23" s="112">
        <v>764</v>
      </c>
      <c r="R23" s="113">
        <v>854</v>
      </c>
      <c r="S23" s="114">
        <v>904</v>
      </c>
      <c r="T23" s="115">
        <v>890</v>
      </c>
      <c r="U23" s="115">
        <v>846</v>
      </c>
      <c r="V23" s="121">
        <v>819</v>
      </c>
      <c r="W23" s="43">
        <v>812</v>
      </c>
      <c r="X23" s="122">
        <v>786</v>
      </c>
      <c r="Y23" s="42">
        <v>768</v>
      </c>
      <c r="Z23" s="42">
        <v>755</v>
      </c>
      <c r="AA23" s="42">
        <v>722</v>
      </c>
      <c r="AB23" s="43">
        <v>726</v>
      </c>
      <c r="AC23" s="43">
        <v>678</v>
      </c>
      <c r="AD23" s="42">
        <v>650</v>
      </c>
      <c r="AE23" s="42">
        <v>568</v>
      </c>
      <c r="AF23" s="42">
        <v>511</v>
      </c>
      <c r="AG23" s="42">
        <v>486</v>
      </c>
      <c r="AH23" s="189">
        <v>484</v>
      </c>
      <c r="AI23" s="116">
        <f t="shared" si="6"/>
        <v>-302</v>
      </c>
      <c r="AJ23" s="88"/>
      <c r="AK23" s="88"/>
      <c r="AL23" s="29">
        <f t="shared" si="7"/>
        <v>4</v>
      </c>
      <c r="AM23" s="30">
        <f t="shared" si="8"/>
        <v>8.077436582109479E-2</v>
      </c>
      <c r="AN23" s="28"/>
      <c r="AO23" s="95"/>
    </row>
    <row r="24" spans="1:41" ht="17.100000000000001" customHeight="1" x14ac:dyDescent="0.2">
      <c r="A24" s="222" t="s">
        <v>13</v>
      </c>
      <c r="B24" s="220"/>
      <c r="C24" s="208"/>
      <c r="D24" s="208"/>
      <c r="E24" s="209">
        <v>263</v>
      </c>
      <c r="F24" s="209">
        <v>271</v>
      </c>
      <c r="G24" s="209">
        <v>260</v>
      </c>
      <c r="H24" s="209">
        <v>240</v>
      </c>
      <c r="I24" s="212">
        <v>230</v>
      </c>
      <c r="J24" s="209">
        <v>259</v>
      </c>
      <c r="K24" s="211">
        <v>277</v>
      </c>
      <c r="L24" s="209">
        <v>286</v>
      </c>
      <c r="M24" s="209">
        <v>304</v>
      </c>
      <c r="N24" s="209">
        <v>334</v>
      </c>
      <c r="O24" s="213">
        <v>323</v>
      </c>
      <c r="P24" s="214">
        <v>338</v>
      </c>
      <c r="Q24" s="215">
        <v>329</v>
      </c>
      <c r="R24" s="216">
        <v>355</v>
      </c>
      <c r="S24" s="214">
        <v>344</v>
      </c>
      <c r="T24" s="217">
        <v>332</v>
      </c>
      <c r="U24" s="217">
        <v>390</v>
      </c>
      <c r="V24" s="212">
        <v>370</v>
      </c>
      <c r="W24" s="209">
        <v>380</v>
      </c>
      <c r="X24" s="211">
        <v>385</v>
      </c>
      <c r="Y24" s="218">
        <v>387</v>
      </c>
      <c r="Z24" s="218">
        <v>376</v>
      </c>
      <c r="AA24" s="218">
        <v>361</v>
      </c>
      <c r="AB24" s="209">
        <v>375</v>
      </c>
      <c r="AC24" s="209">
        <v>326</v>
      </c>
      <c r="AD24" s="218">
        <v>262</v>
      </c>
      <c r="AE24" s="218">
        <v>254</v>
      </c>
      <c r="AF24" s="218">
        <v>222</v>
      </c>
      <c r="AG24" s="218">
        <v>207</v>
      </c>
      <c r="AH24" s="189">
        <v>204</v>
      </c>
      <c r="AI24" s="219">
        <f t="shared" si="6"/>
        <v>-181</v>
      </c>
      <c r="AJ24" s="88"/>
      <c r="AK24" s="88"/>
      <c r="AL24" s="29">
        <f t="shared" si="7"/>
        <v>10</v>
      </c>
      <c r="AM24" s="30">
        <f t="shared" si="8"/>
        <v>3.4045393858477969E-2</v>
      </c>
      <c r="AN24" s="28"/>
      <c r="AO24" s="95"/>
    </row>
    <row r="25" spans="1:41" ht="17.100000000000001" customHeight="1" x14ac:dyDescent="0.2">
      <c r="A25" s="224" t="s">
        <v>35</v>
      </c>
      <c r="B25" s="15"/>
      <c r="C25" s="144"/>
      <c r="D25" s="144"/>
      <c r="E25" s="43">
        <v>82</v>
      </c>
      <c r="F25" s="43">
        <v>71</v>
      </c>
      <c r="G25" s="43">
        <v>72</v>
      </c>
      <c r="H25" s="43">
        <v>74</v>
      </c>
      <c r="I25" s="121">
        <v>77</v>
      </c>
      <c r="J25" s="43">
        <v>92</v>
      </c>
      <c r="K25" s="122">
        <v>96</v>
      </c>
      <c r="L25" s="43">
        <v>125</v>
      </c>
      <c r="M25" s="43">
        <v>124</v>
      </c>
      <c r="N25" s="43">
        <v>105</v>
      </c>
      <c r="O25" s="200">
        <v>113</v>
      </c>
      <c r="P25" s="114">
        <v>139</v>
      </c>
      <c r="Q25" s="112">
        <v>155</v>
      </c>
      <c r="R25" s="113">
        <v>188</v>
      </c>
      <c r="S25" s="114">
        <v>185</v>
      </c>
      <c r="T25" s="115">
        <v>188</v>
      </c>
      <c r="U25" s="115">
        <v>208</v>
      </c>
      <c r="V25" s="121">
        <v>199</v>
      </c>
      <c r="W25" s="43">
        <v>216</v>
      </c>
      <c r="X25" s="122">
        <v>202</v>
      </c>
      <c r="Y25" s="42">
        <v>193</v>
      </c>
      <c r="Z25" s="42">
        <v>207</v>
      </c>
      <c r="AA25" s="42">
        <v>225</v>
      </c>
      <c r="AB25" s="43">
        <v>225</v>
      </c>
      <c r="AC25" s="43">
        <v>222</v>
      </c>
      <c r="AD25" s="42">
        <v>191</v>
      </c>
      <c r="AE25" s="42">
        <v>177</v>
      </c>
      <c r="AF25" s="42">
        <v>157</v>
      </c>
      <c r="AG25" s="42">
        <v>164</v>
      </c>
      <c r="AH25" s="189">
        <v>163</v>
      </c>
      <c r="AI25" s="116">
        <f t="shared" si="6"/>
        <v>-39</v>
      </c>
      <c r="AJ25" s="88"/>
      <c r="AK25" s="88"/>
      <c r="AL25" s="29">
        <f t="shared" si="7"/>
        <v>12</v>
      </c>
      <c r="AM25" s="30">
        <f t="shared" si="8"/>
        <v>2.7202937249666222E-2</v>
      </c>
      <c r="AN25" s="28"/>
      <c r="AO25" s="95"/>
    </row>
    <row r="26" spans="1:41" ht="17.100000000000001" customHeight="1" x14ac:dyDescent="0.2">
      <c r="A26" s="222" t="s">
        <v>14</v>
      </c>
      <c r="B26" s="220"/>
      <c r="C26" s="220"/>
      <c r="D26" s="220"/>
      <c r="E26" s="209">
        <v>72</v>
      </c>
      <c r="F26" s="209">
        <v>69</v>
      </c>
      <c r="G26" s="209">
        <v>70</v>
      </c>
      <c r="H26" s="209">
        <v>94</v>
      </c>
      <c r="I26" s="221">
        <v>97</v>
      </c>
      <c r="J26" s="209">
        <v>114</v>
      </c>
      <c r="K26" s="211">
        <v>109</v>
      </c>
      <c r="L26" s="209">
        <v>87</v>
      </c>
      <c r="M26" s="209">
        <v>87</v>
      </c>
      <c r="N26" s="209">
        <v>80</v>
      </c>
      <c r="O26" s="213">
        <v>98</v>
      </c>
      <c r="P26" s="214">
        <v>101</v>
      </c>
      <c r="Q26" s="215">
        <v>104</v>
      </c>
      <c r="R26" s="216">
        <v>100</v>
      </c>
      <c r="S26" s="214">
        <v>124</v>
      </c>
      <c r="T26" s="217">
        <v>153</v>
      </c>
      <c r="U26" s="217">
        <v>161</v>
      </c>
      <c r="V26" s="212">
        <v>164</v>
      </c>
      <c r="W26" s="209">
        <v>159</v>
      </c>
      <c r="X26" s="211">
        <v>161</v>
      </c>
      <c r="Y26" s="218">
        <v>170</v>
      </c>
      <c r="Z26" s="218">
        <v>161</v>
      </c>
      <c r="AA26" s="218">
        <v>159</v>
      </c>
      <c r="AB26" s="209">
        <v>160</v>
      </c>
      <c r="AC26" s="209">
        <v>158</v>
      </c>
      <c r="AD26" s="218">
        <v>132</v>
      </c>
      <c r="AE26" s="218">
        <v>112</v>
      </c>
      <c r="AF26" s="218">
        <v>90</v>
      </c>
      <c r="AG26" s="218">
        <v>99</v>
      </c>
      <c r="AH26" s="189">
        <v>116</v>
      </c>
      <c r="AI26" s="219">
        <f t="shared" si="6"/>
        <v>-45</v>
      </c>
      <c r="AJ26" s="88"/>
      <c r="AK26" s="88"/>
      <c r="AL26" s="29">
        <f t="shared" si="7"/>
        <v>19</v>
      </c>
      <c r="AM26" s="30">
        <f t="shared" si="8"/>
        <v>1.9359145527369826E-2</v>
      </c>
      <c r="AN26" s="28"/>
      <c r="AO26" s="95"/>
    </row>
    <row r="27" spans="1:41" ht="17.100000000000001" customHeight="1" x14ac:dyDescent="0.2">
      <c r="A27" s="224" t="s">
        <v>36</v>
      </c>
      <c r="B27" s="15"/>
      <c r="C27" s="144"/>
      <c r="D27" s="144"/>
      <c r="E27" s="43">
        <v>137</v>
      </c>
      <c r="F27" s="43">
        <v>146</v>
      </c>
      <c r="G27" s="43">
        <v>188</v>
      </c>
      <c r="H27" s="43">
        <v>169</v>
      </c>
      <c r="I27" s="121">
        <v>144</v>
      </c>
      <c r="J27" s="43">
        <v>163</v>
      </c>
      <c r="K27" s="122">
        <v>146</v>
      </c>
      <c r="L27" s="43">
        <v>140</v>
      </c>
      <c r="M27" s="43">
        <v>138</v>
      </c>
      <c r="N27" s="43">
        <v>117</v>
      </c>
      <c r="O27" s="200">
        <v>134</v>
      </c>
      <c r="P27" s="114">
        <v>139</v>
      </c>
      <c r="Q27" s="112">
        <v>111</v>
      </c>
      <c r="R27" s="113">
        <v>110</v>
      </c>
      <c r="S27" s="114">
        <v>118</v>
      </c>
      <c r="T27" s="115">
        <v>123</v>
      </c>
      <c r="U27" s="115">
        <v>122</v>
      </c>
      <c r="V27" s="121">
        <v>117</v>
      </c>
      <c r="W27" s="43">
        <v>112</v>
      </c>
      <c r="X27" s="122">
        <v>127</v>
      </c>
      <c r="Y27" s="42">
        <v>121</v>
      </c>
      <c r="Z27" s="42">
        <v>127</v>
      </c>
      <c r="AA27" s="42">
        <v>115</v>
      </c>
      <c r="AB27" s="43">
        <v>101</v>
      </c>
      <c r="AC27" s="43">
        <v>91</v>
      </c>
      <c r="AD27" s="42">
        <v>74</v>
      </c>
      <c r="AE27" s="42">
        <v>88</v>
      </c>
      <c r="AF27" s="42">
        <v>85</v>
      </c>
      <c r="AG27" s="42">
        <v>82</v>
      </c>
      <c r="AH27" s="189">
        <v>102</v>
      </c>
      <c r="AI27" s="116">
        <f t="shared" si="6"/>
        <v>-25</v>
      </c>
      <c r="AJ27" s="88"/>
      <c r="AK27" s="88"/>
      <c r="AL27" s="29">
        <f t="shared" si="7"/>
        <v>20</v>
      </c>
      <c r="AM27" s="30">
        <f t="shared" si="8"/>
        <v>1.7022696929238985E-2</v>
      </c>
      <c r="AN27" s="28"/>
      <c r="AO27" s="95"/>
    </row>
    <row r="28" spans="1:41" ht="17.100000000000001" customHeight="1" x14ac:dyDescent="0.2">
      <c r="A28" s="222" t="s">
        <v>39</v>
      </c>
      <c r="B28" s="220"/>
      <c r="C28" s="208"/>
      <c r="D28" s="208"/>
      <c r="E28" s="209">
        <v>117</v>
      </c>
      <c r="F28" s="209">
        <v>126</v>
      </c>
      <c r="G28" s="209">
        <v>114</v>
      </c>
      <c r="H28" s="209">
        <v>123</v>
      </c>
      <c r="I28" s="212">
        <v>111</v>
      </c>
      <c r="J28" s="209">
        <v>124</v>
      </c>
      <c r="K28" s="211">
        <v>126</v>
      </c>
      <c r="L28" s="209">
        <v>121</v>
      </c>
      <c r="M28" s="209">
        <v>119</v>
      </c>
      <c r="N28" s="209">
        <v>120</v>
      </c>
      <c r="O28" s="213">
        <v>121</v>
      </c>
      <c r="P28" s="214">
        <v>131</v>
      </c>
      <c r="Q28" s="215">
        <v>142</v>
      </c>
      <c r="R28" s="216">
        <v>156</v>
      </c>
      <c r="S28" s="214">
        <v>158</v>
      </c>
      <c r="T28" s="217">
        <v>142</v>
      </c>
      <c r="U28" s="217">
        <v>155</v>
      </c>
      <c r="V28" s="212">
        <v>145</v>
      </c>
      <c r="W28" s="209">
        <v>170</v>
      </c>
      <c r="X28" s="211">
        <v>143</v>
      </c>
      <c r="Y28" s="218">
        <v>145</v>
      </c>
      <c r="Z28" s="218">
        <v>153</v>
      </c>
      <c r="AA28" s="218">
        <v>163</v>
      </c>
      <c r="AB28" s="209">
        <v>173</v>
      </c>
      <c r="AC28" s="209">
        <v>187</v>
      </c>
      <c r="AD28" s="218">
        <v>163</v>
      </c>
      <c r="AE28" s="218">
        <v>138</v>
      </c>
      <c r="AF28" s="218">
        <v>131</v>
      </c>
      <c r="AG28" s="218">
        <v>124</v>
      </c>
      <c r="AH28" s="189">
        <v>122</v>
      </c>
      <c r="AI28" s="219">
        <f t="shared" si="6"/>
        <v>-21</v>
      </c>
      <c r="AJ28" s="88"/>
      <c r="AK28" s="88"/>
      <c r="AL28" s="29">
        <f t="shared" si="7"/>
        <v>18</v>
      </c>
      <c r="AM28" s="30">
        <f t="shared" si="8"/>
        <v>2.0360480640854474E-2</v>
      </c>
      <c r="AN28" s="28"/>
      <c r="AO28" s="95"/>
    </row>
    <row r="29" spans="1:41" ht="17.100000000000001" customHeight="1" x14ac:dyDescent="0.2">
      <c r="A29" s="224" t="s">
        <v>15</v>
      </c>
      <c r="B29" s="15"/>
      <c r="C29" s="144"/>
      <c r="D29" s="144"/>
      <c r="E29" s="43">
        <v>53</v>
      </c>
      <c r="F29" s="43">
        <v>54</v>
      </c>
      <c r="G29" s="43">
        <v>60</v>
      </c>
      <c r="H29" s="43">
        <v>80</v>
      </c>
      <c r="I29" s="121">
        <v>87</v>
      </c>
      <c r="J29" s="43">
        <v>112</v>
      </c>
      <c r="K29" s="122">
        <v>112</v>
      </c>
      <c r="L29" s="43">
        <v>100</v>
      </c>
      <c r="M29" s="43">
        <v>127</v>
      </c>
      <c r="N29" s="43">
        <v>128</v>
      </c>
      <c r="O29" s="200">
        <v>117</v>
      </c>
      <c r="P29" s="114">
        <v>102</v>
      </c>
      <c r="Q29" s="112">
        <v>105</v>
      </c>
      <c r="R29" s="113">
        <v>131</v>
      </c>
      <c r="S29" s="114">
        <v>132</v>
      </c>
      <c r="T29" s="115">
        <v>135</v>
      </c>
      <c r="U29" s="115">
        <v>153</v>
      </c>
      <c r="V29" s="121">
        <v>145</v>
      </c>
      <c r="W29" s="43">
        <v>148</v>
      </c>
      <c r="X29" s="122">
        <v>151</v>
      </c>
      <c r="Y29" s="42">
        <v>167</v>
      </c>
      <c r="Z29" s="42">
        <v>161</v>
      </c>
      <c r="AA29" s="42">
        <v>159</v>
      </c>
      <c r="AB29" s="43">
        <v>149</v>
      </c>
      <c r="AC29" s="43">
        <v>146</v>
      </c>
      <c r="AD29" s="42">
        <v>139</v>
      </c>
      <c r="AE29" s="42">
        <v>131</v>
      </c>
      <c r="AF29" s="42">
        <v>136</v>
      </c>
      <c r="AG29" s="42">
        <v>139</v>
      </c>
      <c r="AH29" s="189">
        <v>163</v>
      </c>
      <c r="AI29" s="116">
        <f t="shared" si="6"/>
        <v>12</v>
      </c>
      <c r="AJ29" s="88"/>
      <c r="AK29" s="88"/>
      <c r="AL29" s="29">
        <f t="shared" si="7"/>
        <v>12</v>
      </c>
      <c r="AM29" s="30">
        <f t="shared" si="8"/>
        <v>2.7202937249666222E-2</v>
      </c>
      <c r="AN29" s="28"/>
      <c r="AO29" s="95"/>
    </row>
    <row r="30" spans="1:41" ht="17.100000000000001" customHeight="1" x14ac:dyDescent="0.2">
      <c r="A30" s="222" t="s">
        <v>37</v>
      </c>
      <c r="B30" s="220"/>
      <c r="C30" s="220"/>
      <c r="D30" s="220"/>
      <c r="E30" s="209">
        <v>1107</v>
      </c>
      <c r="F30" s="210">
        <v>1109</v>
      </c>
      <c r="G30" s="210">
        <v>1029</v>
      </c>
      <c r="H30" s="209">
        <v>984</v>
      </c>
      <c r="I30" s="221">
        <v>1044</v>
      </c>
      <c r="J30" s="209">
        <v>1070</v>
      </c>
      <c r="K30" s="211">
        <v>1106</v>
      </c>
      <c r="L30" s="209">
        <v>1162</v>
      </c>
      <c r="M30" s="209">
        <v>1137</v>
      </c>
      <c r="N30" s="209">
        <v>1077</v>
      </c>
      <c r="O30" s="213">
        <v>1135</v>
      </c>
      <c r="P30" s="214">
        <v>1080</v>
      </c>
      <c r="Q30" s="215">
        <v>1079</v>
      </c>
      <c r="R30" s="216">
        <v>1121</v>
      </c>
      <c r="S30" s="214">
        <v>1092</v>
      </c>
      <c r="T30" s="217">
        <v>1078</v>
      </c>
      <c r="U30" s="217">
        <v>1098</v>
      </c>
      <c r="V30" s="212">
        <v>1108</v>
      </c>
      <c r="W30" s="209">
        <v>1140</v>
      </c>
      <c r="X30" s="211">
        <v>1132</v>
      </c>
      <c r="Y30" s="218">
        <v>1127</v>
      </c>
      <c r="Z30" s="218">
        <v>1185</v>
      </c>
      <c r="AA30" s="218">
        <v>1164</v>
      </c>
      <c r="AB30" s="209">
        <v>1196</v>
      </c>
      <c r="AC30" s="209">
        <v>1082</v>
      </c>
      <c r="AD30" s="218">
        <v>987</v>
      </c>
      <c r="AE30" s="218">
        <v>927</v>
      </c>
      <c r="AF30" s="218">
        <v>974</v>
      </c>
      <c r="AG30" s="218">
        <v>968</v>
      </c>
      <c r="AH30" s="189">
        <v>1048</v>
      </c>
      <c r="AI30" s="219">
        <f t="shared" si="6"/>
        <v>-84</v>
      </c>
      <c r="AJ30" s="117"/>
      <c r="AK30" s="88"/>
      <c r="AL30" s="29">
        <f t="shared" si="7"/>
        <v>1</v>
      </c>
      <c r="AM30" s="30">
        <f t="shared" si="8"/>
        <v>0.17489986648865152</v>
      </c>
      <c r="AN30" s="28"/>
      <c r="AO30" s="95"/>
    </row>
    <row r="31" spans="1:41" ht="17.100000000000001" customHeight="1" x14ac:dyDescent="0.2">
      <c r="A31" s="225" t="s">
        <v>38</v>
      </c>
      <c r="B31" s="226"/>
      <c r="C31" s="202"/>
      <c r="D31" s="202"/>
      <c r="E31" s="43">
        <v>467</v>
      </c>
      <c r="F31" s="43">
        <v>489</v>
      </c>
      <c r="G31" s="43">
        <v>478</v>
      </c>
      <c r="H31" s="44">
        <v>459</v>
      </c>
      <c r="I31" s="130">
        <v>383</v>
      </c>
      <c r="J31" s="43">
        <v>412</v>
      </c>
      <c r="K31" s="122">
        <v>424</v>
      </c>
      <c r="L31" s="43">
        <v>442</v>
      </c>
      <c r="M31" s="43">
        <v>440</v>
      </c>
      <c r="N31" s="44">
        <v>417</v>
      </c>
      <c r="O31" s="203">
        <v>473</v>
      </c>
      <c r="P31" s="204">
        <v>435</v>
      </c>
      <c r="Q31" s="205">
        <v>432</v>
      </c>
      <c r="R31" s="206">
        <v>474</v>
      </c>
      <c r="S31" s="204">
        <v>462</v>
      </c>
      <c r="T31" s="132">
        <v>414</v>
      </c>
      <c r="U31" s="132">
        <v>425</v>
      </c>
      <c r="V31" s="130">
        <v>424</v>
      </c>
      <c r="W31" s="44">
        <v>448</v>
      </c>
      <c r="X31" s="131">
        <v>471</v>
      </c>
      <c r="Y31" s="207">
        <v>483</v>
      </c>
      <c r="Z31" s="207">
        <v>468</v>
      </c>
      <c r="AA31" s="207">
        <v>487</v>
      </c>
      <c r="AB31" s="44">
        <v>504</v>
      </c>
      <c r="AC31" s="44">
        <v>471</v>
      </c>
      <c r="AD31" s="207">
        <v>452</v>
      </c>
      <c r="AE31" s="42">
        <v>443</v>
      </c>
      <c r="AF31" s="42">
        <v>450</v>
      </c>
      <c r="AG31" s="42">
        <v>420</v>
      </c>
      <c r="AH31" s="189">
        <v>481</v>
      </c>
      <c r="AI31" s="116">
        <f t="shared" si="6"/>
        <v>10</v>
      </c>
      <c r="AJ31" s="88"/>
      <c r="AK31" s="88"/>
      <c r="AL31" s="29">
        <f t="shared" si="7"/>
        <v>5</v>
      </c>
      <c r="AM31" s="30">
        <f t="shared" si="8"/>
        <v>8.0273698264352475E-2</v>
      </c>
      <c r="AN31" s="28"/>
      <c r="AO31" s="95"/>
    </row>
    <row r="32" spans="1:41" ht="17.100000000000001" customHeight="1" x14ac:dyDescent="0.2">
      <c r="A32" s="192" t="s">
        <v>18</v>
      </c>
      <c r="B32" s="193"/>
      <c r="C32" s="193"/>
      <c r="D32" s="193"/>
      <c r="E32" s="194">
        <f t="shared" ref="E32:N32" si="9">SUM(E8:E31)</f>
        <v>4540</v>
      </c>
      <c r="F32" s="194">
        <f t="shared" si="9"/>
        <v>4632</v>
      </c>
      <c r="G32" s="194">
        <f t="shared" si="9"/>
        <v>4702</v>
      </c>
      <c r="H32" s="194">
        <f t="shared" si="9"/>
        <v>4809</v>
      </c>
      <c r="I32" s="195">
        <f t="shared" si="9"/>
        <v>5102</v>
      </c>
      <c r="J32" s="194">
        <f t="shared" si="9"/>
        <v>5460</v>
      </c>
      <c r="K32" s="196">
        <f t="shared" si="9"/>
        <v>5633</v>
      </c>
      <c r="L32" s="194">
        <f t="shared" si="9"/>
        <v>5784</v>
      </c>
      <c r="M32" s="194">
        <f t="shared" si="9"/>
        <v>5969</v>
      </c>
      <c r="N32" s="194">
        <f t="shared" si="9"/>
        <v>6036</v>
      </c>
      <c r="O32" s="197">
        <f t="shared" ref="O32:U32" si="10">SUM(O8:O31)</f>
        <v>6334</v>
      </c>
      <c r="P32" s="198">
        <f t="shared" si="10"/>
        <v>6495</v>
      </c>
      <c r="Q32" s="195">
        <f t="shared" si="10"/>
        <v>6776</v>
      </c>
      <c r="R32" s="196">
        <f t="shared" si="10"/>
        <v>7147</v>
      </c>
      <c r="S32" s="198">
        <f t="shared" si="10"/>
        <v>7304</v>
      </c>
      <c r="T32" s="198">
        <f t="shared" si="10"/>
        <v>7387</v>
      </c>
      <c r="U32" s="198">
        <f t="shared" si="10"/>
        <v>7433</v>
      </c>
      <c r="V32" s="195">
        <f t="shared" ref="V32:X32" si="11">SUM(V8:V31)</f>
        <v>7373</v>
      </c>
      <c r="W32" s="194">
        <f t="shared" si="11"/>
        <v>7395</v>
      </c>
      <c r="X32" s="196">
        <f t="shared" si="11"/>
        <v>7302</v>
      </c>
      <c r="Y32" s="194">
        <f t="shared" ref="Y32:AA32" si="12">SUM(Y8:Y31)</f>
        <v>7368</v>
      </c>
      <c r="Z32" s="194">
        <f t="shared" ref="Z32" si="13">SUM(Z8:Z31)</f>
        <v>7386</v>
      </c>
      <c r="AA32" s="194">
        <f t="shared" si="12"/>
        <v>7337</v>
      </c>
      <c r="AB32" s="194">
        <f t="shared" ref="AB32" si="14">SUM(AB8:AB31)</f>
        <v>7410</v>
      </c>
      <c r="AC32" s="194">
        <f t="shared" ref="AC32" si="15">SUM(AC8:AC31)</f>
        <v>6974</v>
      </c>
      <c r="AD32" s="194">
        <f>SUM(AD8:AD31)</f>
        <v>6438</v>
      </c>
      <c r="AE32" s="194">
        <f>SUM(AE8:AE31)</f>
        <v>5984</v>
      </c>
      <c r="AF32" s="194">
        <f>SUM(AF8:AF31)</f>
        <v>5818</v>
      </c>
      <c r="AG32" s="194">
        <f>SUM(AG8:AG31)</f>
        <v>5787</v>
      </c>
      <c r="AH32" s="190">
        <f>SUM(AH8:AH31)</f>
        <v>5992</v>
      </c>
      <c r="AI32" s="199">
        <f t="shared" si="6"/>
        <v>-1310</v>
      </c>
      <c r="AJ32" s="179"/>
      <c r="AK32" s="118"/>
      <c r="AL32" s="27"/>
      <c r="AM32" s="184"/>
      <c r="AN32" s="31"/>
      <c r="AO32" s="95"/>
    </row>
    <row r="33" spans="1:42" ht="17.100000000000001" customHeight="1" x14ac:dyDescent="0.2">
      <c r="A33" s="104" t="s">
        <v>19</v>
      </c>
      <c r="B33" s="90"/>
      <c r="C33" s="87"/>
      <c r="D33" s="87"/>
      <c r="E33" s="111">
        <v>1351</v>
      </c>
      <c r="F33" s="108">
        <v>1332</v>
      </c>
      <c r="G33" s="108">
        <v>1318</v>
      </c>
      <c r="H33" s="111">
        <v>1196</v>
      </c>
      <c r="I33" s="110">
        <v>1261</v>
      </c>
      <c r="J33" s="111">
        <v>1159</v>
      </c>
      <c r="K33" s="109">
        <v>1138</v>
      </c>
      <c r="L33" s="111">
        <v>966</v>
      </c>
      <c r="M33" s="111">
        <v>928</v>
      </c>
      <c r="N33" s="111">
        <v>927</v>
      </c>
      <c r="O33" s="119">
        <f>2+6+1+15+182+13+7+1+2+1+1+4+5+3+1+1+1+3+371+161+8+1+95+1+1+2+2+88+1+4+1+1</f>
        <v>986</v>
      </c>
      <c r="P33" s="120">
        <v>1032</v>
      </c>
      <c r="Q33" s="121">
        <v>1027</v>
      </c>
      <c r="R33" s="122">
        <v>996</v>
      </c>
      <c r="S33" s="115">
        <v>1032</v>
      </c>
      <c r="T33" s="115">
        <v>1117</v>
      </c>
      <c r="U33" s="115">
        <v>1136</v>
      </c>
      <c r="V33" s="121">
        <v>1148</v>
      </c>
      <c r="W33" s="43">
        <f>1+13+4+28+228+25+7+5+6+2+1+1+1+4+15+1+3+1+1+1+6+427+169+4+2+1+124+4+2+4+1+73+3+1</f>
        <v>1169</v>
      </c>
      <c r="X33" s="122">
        <v>1131</v>
      </c>
      <c r="Y33" s="43">
        <v>1146</v>
      </c>
      <c r="Z33" s="43">
        <v>1098</v>
      </c>
      <c r="AA33" s="43">
        <v>1050</v>
      </c>
      <c r="AB33" s="43">
        <f>1+2+6+4+28+340+28+6+3+2+1+1+6+11+1+2+2+1+2+222+102+14+5+134+1+3+1+1+1+1+84+1+8</f>
        <v>1025</v>
      </c>
      <c r="AC33" s="43">
        <v>992</v>
      </c>
      <c r="AD33" s="43">
        <v>952</v>
      </c>
      <c r="AE33" s="43">
        <v>990</v>
      </c>
      <c r="AF33" s="43">
        <v>1045</v>
      </c>
      <c r="AG33" s="43">
        <f>2+5+3+16+394+30+4+5+5+2+1+1+2+7+14+3+3+178+67+10+2+2+183+3+4+2+4+3+121+2+7+2</f>
        <v>1087</v>
      </c>
      <c r="AH33" s="188">
        <f>13+18+403+32+8+6+7+6+6+10+2+4+178+57+14+5+167+9+1+8+1+3+126+1+10+3+1</f>
        <v>1099</v>
      </c>
      <c r="AI33" s="123">
        <f t="shared" si="6"/>
        <v>-32</v>
      </c>
      <c r="AJ33" s="107"/>
      <c r="AK33" s="88"/>
      <c r="AL33" s="27"/>
      <c r="AM33" s="27"/>
      <c r="AN33" s="31"/>
      <c r="AO33" s="95"/>
    </row>
    <row r="34" spans="1:42" ht="17.100000000000001" customHeight="1" x14ac:dyDescent="0.2">
      <c r="A34" s="104" t="s">
        <v>46</v>
      </c>
      <c r="B34" s="90"/>
      <c r="C34" s="87"/>
      <c r="D34" s="87"/>
      <c r="E34" s="111"/>
      <c r="F34" s="108"/>
      <c r="G34" s="108"/>
      <c r="H34" s="111"/>
      <c r="I34" s="110"/>
      <c r="J34" s="111"/>
      <c r="K34" s="109"/>
      <c r="L34" s="111"/>
      <c r="M34" s="111"/>
      <c r="N34" s="111"/>
      <c r="O34" s="119"/>
      <c r="P34" s="120"/>
      <c r="Q34" s="121"/>
      <c r="R34" s="122">
        <v>0</v>
      </c>
      <c r="S34" s="115"/>
      <c r="T34" s="115"/>
      <c r="U34" s="115">
        <v>0</v>
      </c>
      <c r="V34" s="121"/>
      <c r="W34" s="43">
        <v>0</v>
      </c>
      <c r="X34" s="122">
        <v>0</v>
      </c>
      <c r="Y34" s="43">
        <v>76</v>
      </c>
      <c r="Z34" s="43">
        <v>79</v>
      </c>
      <c r="AA34" s="43">
        <v>76</v>
      </c>
      <c r="AB34" s="43">
        <v>68</v>
      </c>
      <c r="AC34" s="43">
        <v>81</v>
      </c>
      <c r="AD34" s="43">
        <v>83</v>
      </c>
      <c r="AE34" s="43">
        <v>82</v>
      </c>
      <c r="AF34" s="43">
        <v>81</v>
      </c>
      <c r="AG34" s="43">
        <v>77</v>
      </c>
      <c r="AH34" s="188">
        <v>71</v>
      </c>
      <c r="AI34" s="106">
        <f t="shared" si="6"/>
        <v>71</v>
      </c>
      <c r="AJ34" s="107"/>
      <c r="AK34" s="88"/>
      <c r="AL34" s="27"/>
      <c r="AM34" s="27"/>
      <c r="AN34" s="31"/>
      <c r="AO34" s="95"/>
    </row>
    <row r="35" spans="1:42" ht="17.100000000000001" customHeight="1" x14ac:dyDescent="0.2">
      <c r="A35" s="104" t="s">
        <v>48</v>
      </c>
      <c r="B35" s="90"/>
      <c r="C35" s="87"/>
      <c r="D35" s="87"/>
      <c r="E35" s="111">
        <v>48</v>
      </c>
      <c r="F35" s="108">
        <v>52</v>
      </c>
      <c r="G35" s="108">
        <v>45</v>
      </c>
      <c r="H35" s="111">
        <v>39</v>
      </c>
      <c r="I35" s="110">
        <v>53</v>
      </c>
      <c r="J35" s="111">
        <v>58</v>
      </c>
      <c r="K35" s="109">
        <v>74</v>
      </c>
      <c r="L35" s="111">
        <v>65</v>
      </c>
      <c r="M35" s="111">
        <v>43</v>
      </c>
      <c r="N35" s="111">
        <v>43</v>
      </c>
      <c r="O35" s="119">
        <v>60</v>
      </c>
      <c r="P35" s="120">
        <v>52</v>
      </c>
      <c r="Q35" s="121">
        <v>64</v>
      </c>
      <c r="R35" s="122">
        <v>61</v>
      </c>
      <c r="S35" s="115">
        <v>61</v>
      </c>
      <c r="T35" s="115">
        <v>101</v>
      </c>
      <c r="U35" s="115">
        <v>86</v>
      </c>
      <c r="V35" s="121">
        <v>119</v>
      </c>
      <c r="W35" s="43">
        <v>154</v>
      </c>
      <c r="X35" s="122">
        <v>160</v>
      </c>
      <c r="Y35" s="43">
        <v>155</v>
      </c>
      <c r="Z35" s="43">
        <v>122</v>
      </c>
      <c r="AA35" s="43">
        <v>98</v>
      </c>
      <c r="AB35" s="43">
        <v>106</v>
      </c>
      <c r="AC35" s="43">
        <v>73</v>
      </c>
      <c r="AD35" s="43">
        <v>77</v>
      </c>
      <c r="AE35" s="43">
        <v>67</v>
      </c>
      <c r="AF35" s="43">
        <v>61</v>
      </c>
      <c r="AG35" s="43">
        <v>70</v>
      </c>
      <c r="AH35" s="188">
        <v>62</v>
      </c>
      <c r="AI35" s="106">
        <f t="shared" si="6"/>
        <v>-98</v>
      </c>
      <c r="AJ35" s="107"/>
      <c r="AK35" s="88"/>
      <c r="AL35" s="27"/>
      <c r="AM35" s="27"/>
      <c r="AN35" s="31"/>
      <c r="AO35" s="95"/>
      <c r="AP35" s="124"/>
    </row>
    <row r="36" spans="1:42" ht="17.100000000000001" customHeight="1" x14ac:dyDescent="0.2">
      <c r="A36" s="227" t="s">
        <v>45</v>
      </c>
      <c r="B36" s="228"/>
      <c r="C36" s="94"/>
      <c r="D36" s="94"/>
      <c r="E36" s="125">
        <v>2</v>
      </c>
      <c r="F36" s="125">
        <v>3</v>
      </c>
      <c r="G36" s="125">
        <v>7</v>
      </c>
      <c r="H36" s="125">
        <v>7</v>
      </c>
      <c r="I36" s="126">
        <v>5</v>
      </c>
      <c r="J36" s="125">
        <v>5</v>
      </c>
      <c r="K36" s="127">
        <v>6</v>
      </c>
      <c r="L36" s="125">
        <v>1</v>
      </c>
      <c r="M36" s="125">
        <v>2</v>
      </c>
      <c r="N36" s="125">
        <v>3</v>
      </c>
      <c r="O36" s="128">
        <v>3</v>
      </c>
      <c r="P36" s="129">
        <v>2</v>
      </c>
      <c r="Q36" s="130">
        <v>1</v>
      </c>
      <c r="R36" s="131">
        <v>0</v>
      </c>
      <c r="S36" s="132">
        <v>0</v>
      </c>
      <c r="T36" s="132">
        <v>1</v>
      </c>
      <c r="U36" s="132">
        <v>2</v>
      </c>
      <c r="V36" s="130">
        <v>3</v>
      </c>
      <c r="W36" s="44">
        <v>52</v>
      </c>
      <c r="X36" s="131">
        <v>78</v>
      </c>
      <c r="Y36" s="44">
        <v>3</v>
      </c>
      <c r="Z36" s="44">
        <v>29</v>
      </c>
      <c r="AA36" s="44">
        <v>6</v>
      </c>
      <c r="AB36" s="44">
        <v>8</v>
      </c>
      <c r="AC36" s="44">
        <v>4</v>
      </c>
      <c r="AD36" s="44">
        <v>20</v>
      </c>
      <c r="AE36" s="44">
        <v>0</v>
      </c>
      <c r="AF36" s="44">
        <v>25</v>
      </c>
      <c r="AG36" s="44">
        <v>4</v>
      </c>
      <c r="AH36" s="191">
        <v>19</v>
      </c>
      <c r="AI36" s="133">
        <f t="shared" si="6"/>
        <v>-59</v>
      </c>
      <c r="AJ36" s="107"/>
      <c r="AK36" s="88"/>
      <c r="AL36" s="27"/>
      <c r="AM36" s="27"/>
      <c r="AN36" s="31"/>
      <c r="AO36" s="95"/>
    </row>
    <row r="37" spans="1:42" ht="17.100000000000001" hidden="1" customHeight="1" x14ac:dyDescent="0.2">
      <c r="A37" s="134"/>
      <c r="B37" s="135"/>
      <c r="C37" s="136"/>
      <c r="D37" s="136"/>
      <c r="E37" s="137"/>
      <c r="F37" s="138"/>
      <c r="G37" s="137"/>
      <c r="H37" s="137"/>
      <c r="I37" s="137"/>
      <c r="J37" s="137"/>
      <c r="K37" s="137"/>
      <c r="L37" s="137"/>
      <c r="M37" s="137"/>
      <c r="N37" s="137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40">
        <f>+Y31+Y30+Y28+Y27+Y25+Y22+Y17+Y15+Y13</f>
        <v>2579</v>
      </c>
      <c r="Z37" s="140">
        <f>+Z31+Z30+Z28+Z27+Z25+Z22+Z17+Z15+Z13</f>
        <v>2644</v>
      </c>
      <c r="AA37" s="140">
        <f t="shared" ref="AA37:AF37" si="16">+AA31+AA30+AA28+AA27+AA25+AA22+AA17+AA15+AA13</f>
        <v>2647</v>
      </c>
      <c r="AB37" s="176">
        <f t="shared" si="16"/>
        <v>2695</v>
      </c>
      <c r="AC37" s="176">
        <f t="shared" si="16"/>
        <v>2554</v>
      </c>
      <c r="AD37" s="176">
        <f t="shared" si="16"/>
        <v>2362</v>
      </c>
      <c r="AE37" s="176">
        <f>+AE31+AE30+AE28+AE27+AE25+AE22+AE17+AE15+AE13</f>
        <v>2223</v>
      </c>
      <c r="AF37" s="176">
        <f t="shared" si="16"/>
        <v>2262</v>
      </c>
      <c r="AG37" s="176">
        <f>+AG31+AG30+AG28+AG27+AG25+AG22+AG17+AG15+AG13</f>
        <v>2217</v>
      </c>
      <c r="AH37" s="176">
        <f>+AH31+AH30+AH28+AH27+AH25+AH22+AH17+AH15+AH13</f>
        <v>2333</v>
      </c>
      <c r="AJ37" s="117"/>
      <c r="AL37" s="31"/>
      <c r="AM37" s="95"/>
    </row>
    <row r="38" spans="1:42" ht="6.75" customHeight="1" thickBot="1" x14ac:dyDescent="0.25">
      <c r="A38" s="141"/>
      <c r="B38" s="135"/>
      <c r="C38" s="7"/>
      <c r="D38" s="7"/>
      <c r="E38" s="7"/>
      <c r="F38" s="86" t="s">
        <v>20</v>
      </c>
      <c r="G38" s="86" t="s">
        <v>20</v>
      </c>
      <c r="H38" s="86"/>
      <c r="I38" s="86" t="s">
        <v>20</v>
      </c>
      <c r="J38" s="86" t="s">
        <v>20</v>
      </c>
      <c r="K38" s="3">
        <f>+K36+K35+K33+K32</f>
        <v>6851</v>
      </c>
      <c r="L38" s="3"/>
      <c r="M38" s="14">
        <v>1998</v>
      </c>
      <c r="N38" s="14"/>
      <c r="O38" s="142"/>
      <c r="P38" s="143"/>
      <c r="Q38" s="142"/>
      <c r="R38" s="143"/>
      <c r="S38" s="142"/>
      <c r="T38" s="143"/>
      <c r="U38" s="143"/>
      <c r="V38" s="143"/>
      <c r="W38" s="143"/>
      <c r="X38" s="143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L38" s="31"/>
      <c r="AM38" s="95"/>
    </row>
    <row r="39" spans="1:42" ht="17.100000000000001" hidden="1" customHeight="1" thickBot="1" x14ac:dyDescent="0.25"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79"/>
      <c r="P39" s="79"/>
      <c r="Q39" s="88"/>
      <c r="R39" s="144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185">
        <f>+AE42+AE43+AE44+AE45</f>
        <v>1</v>
      </c>
      <c r="AF39" s="175"/>
      <c r="AG39" s="185">
        <f>+AG42+AG43+AG44+AG45</f>
        <v>1.0000000000000002</v>
      </c>
      <c r="AH39" s="175"/>
      <c r="AI39" s="185">
        <f>+AI42+AI43+AI44+AI45</f>
        <v>1</v>
      </c>
      <c r="AK39" s="88"/>
      <c r="AL39" s="89"/>
    </row>
    <row r="40" spans="1:42" ht="17.100000000000001" customHeight="1" thickTop="1" x14ac:dyDescent="0.2"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144"/>
      <c r="V40" s="144"/>
      <c r="X40" s="88"/>
      <c r="AC40" s="88"/>
      <c r="AD40" s="239">
        <v>2015</v>
      </c>
      <c r="AE40" s="240"/>
      <c r="AF40" s="239">
        <v>2020</v>
      </c>
      <c r="AG40" s="240"/>
      <c r="AH40" s="235">
        <v>2025</v>
      </c>
      <c r="AI40" s="241"/>
      <c r="AK40" s="89"/>
      <c r="AL40" s="89"/>
    </row>
    <row r="41" spans="1:42" ht="17.100000000000001" customHeight="1" thickBot="1" x14ac:dyDescent="0.25"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X41" s="259" t="s">
        <v>21</v>
      </c>
      <c r="AC41" s="236"/>
      <c r="AD41" s="17" t="s">
        <v>26</v>
      </c>
      <c r="AE41" s="229" t="s">
        <v>22</v>
      </c>
      <c r="AF41" s="17" t="s">
        <v>26</v>
      </c>
      <c r="AG41" s="229" t="s">
        <v>22</v>
      </c>
      <c r="AH41" s="21" t="s">
        <v>26</v>
      </c>
      <c r="AI41" s="237" t="s">
        <v>22</v>
      </c>
      <c r="AK41" s="89"/>
      <c r="AL41" s="89"/>
    </row>
    <row r="42" spans="1:42" ht="17.100000000000001" customHeight="1" thickTop="1" x14ac:dyDescent="0.2"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X42" s="180"/>
      <c r="AC42" s="183" t="s">
        <v>23</v>
      </c>
      <c r="AD42" s="18">
        <f>+X13+X15+X17+X22+X25+X27+X28+X30+X31</f>
        <v>2584</v>
      </c>
      <c r="AE42" s="230">
        <f>+AD42/$X$6</f>
        <v>0.29800484373198016</v>
      </c>
      <c r="AF42" s="18">
        <f>+AC13+AC15+AC17+AC22+AC25+AC27+AC28+AC30+AC31</f>
        <v>2554</v>
      </c>
      <c r="AG42" s="232">
        <f>+AF42/$AC$6</f>
        <v>0.31437715411127526</v>
      </c>
      <c r="AH42" s="22">
        <f>+AH13+AH15+AH17+AH22+AH25+AH27+AH28+AH30+AH31</f>
        <v>2333</v>
      </c>
      <c r="AI42" s="234">
        <f>+AH42/$AH$6</f>
        <v>0.32210410051083804</v>
      </c>
      <c r="AK42" s="89"/>
      <c r="AL42" s="89"/>
    </row>
    <row r="43" spans="1:42" ht="17.100000000000001" customHeight="1" x14ac:dyDescent="0.2"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X43" s="181"/>
      <c r="AC43" s="172" t="s">
        <v>24</v>
      </c>
      <c r="AD43" s="19">
        <f>+X8+X9+X10+X11+X12+X14+X16+X18+X19+X20+X21+X23+X24+X26+X29</f>
        <v>4718</v>
      </c>
      <c r="AE43" s="230">
        <f>+AD43/$X$6</f>
        <v>0.54411255910506284</v>
      </c>
      <c r="AF43" s="19">
        <f>+AC8+AC9+AC10+AC11+AC12+AC14+AC16+AC18+AC19+AC20+AC21+AC23+AC24+AC26+AC29</f>
        <v>4420</v>
      </c>
      <c r="AG43" s="232">
        <f>+AF43/$AC$6</f>
        <v>0.5440669620876416</v>
      </c>
      <c r="AH43" s="22">
        <f>+AH8+AH9+AH10+AH11+AH12+AH14+AH16+AH18+AH19+AH20+AH21+AH23+AH24+AH26+AH29</f>
        <v>3659</v>
      </c>
      <c r="AI43" s="234">
        <f t="shared" ref="AI43:AI45" si="17">+AH43/$AH$6</f>
        <v>0.50517741267430627</v>
      </c>
      <c r="AK43" s="89"/>
      <c r="AL43" s="89"/>
    </row>
    <row r="44" spans="1:42" ht="16.5" customHeight="1" x14ac:dyDescent="0.2"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X44" s="181"/>
      <c r="AC44" s="172" t="s">
        <v>19</v>
      </c>
      <c r="AD44" s="19">
        <f>+X33</f>
        <v>1131</v>
      </c>
      <c r="AE44" s="230">
        <f>+AD44/$X$6</f>
        <v>0.13043478260869565</v>
      </c>
      <c r="AF44" s="19">
        <f>+AC33</f>
        <v>992</v>
      </c>
      <c r="AG44" s="232">
        <f>+AF44/$AC$6</f>
        <v>0.12210733628754308</v>
      </c>
      <c r="AH44" s="22">
        <f>+AH33</f>
        <v>1099</v>
      </c>
      <c r="AI44" s="234">
        <f t="shared" si="17"/>
        <v>0.15173270744166781</v>
      </c>
      <c r="AK44" s="89"/>
      <c r="AL44" s="89"/>
    </row>
    <row r="45" spans="1:42" ht="16.5" customHeight="1" thickBot="1" x14ac:dyDescent="0.25"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X45" s="182"/>
      <c r="AC45" s="173" t="s">
        <v>44</v>
      </c>
      <c r="AD45" s="20">
        <f>+X35+X36</f>
        <v>238</v>
      </c>
      <c r="AE45" s="231">
        <f>+AD45/$X$6</f>
        <v>2.7447814554261332E-2</v>
      </c>
      <c r="AF45" s="20">
        <f>+AC34+AC35+AC36</f>
        <v>158</v>
      </c>
      <c r="AG45" s="233">
        <f>+AF45/$AC$6</f>
        <v>1.9448547513540127E-2</v>
      </c>
      <c r="AH45" s="23">
        <f>+AH34+AH35+AH36</f>
        <v>152</v>
      </c>
      <c r="AI45" s="238">
        <f t="shared" si="17"/>
        <v>2.0985779373187907E-2</v>
      </c>
      <c r="AK45" s="89"/>
      <c r="AL45" s="89"/>
      <c r="AM45" s="171"/>
    </row>
    <row r="46" spans="1:42" ht="17.100000000000001" hidden="1" customHeight="1" thickTop="1" thickBot="1" x14ac:dyDescent="0.25"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4"/>
      <c r="O46" s="144"/>
      <c r="P46" s="144"/>
      <c r="Q46" s="144"/>
      <c r="R46" s="73"/>
      <c r="S46" s="74"/>
      <c r="W46" s="81"/>
      <c r="X46" s="81"/>
      <c r="Y46" s="82"/>
      <c r="Z46" s="83"/>
      <c r="AA46" s="81">
        <f>+AE45+AE44</f>
        <v>0.15788259716295699</v>
      </c>
      <c r="AB46" s="52"/>
      <c r="AC46" s="81"/>
      <c r="AD46" s="81"/>
      <c r="AE46" s="81">
        <f>+AE45+AE44</f>
        <v>0.15788259716295699</v>
      </c>
      <c r="AF46" s="81"/>
      <c r="AG46" s="81">
        <f>+AG45+AG44</f>
        <v>0.14155588380108322</v>
      </c>
      <c r="AH46" s="81"/>
      <c r="AI46" s="81">
        <f>+AI45+AI44</f>
        <v>0.17271848681485572</v>
      </c>
      <c r="AK46" s="28"/>
      <c r="AL46" s="89"/>
    </row>
    <row r="47" spans="1:42" s="147" customFormat="1" ht="16.5" customHeight="1" thickTop="1" x14ac:dyDescent="0.2">
      <c r="A47" s="250" t="s">
        <v>42</v>
      </c>
      <c r="B47" s="251"/>
      <c r="C47" s="252"/>
      <c r="D47" s="75"/>
      <c r="E47" s="75"/>
      <c r="F47" s="59"/>
      <c r="G47" s="61"/>
      <c r="H47" s="61"/>
      <c r="I47" s="59"/>
      <c r="J47" s="59"/>
      <c r="K47" s="59"/>
      <c r="L47" s="59"/>
      <c r="M47" s="76">
        <f>+AD45+AD44</f>
        <v>1369</v>
      </c>
      <c r="N47" s="77"/>
      <c r="O47" s="78">
        <f>+AE45+AE44</f>
        <v>0.15788259716295699</v>
      </c>
      <c r="P47" s="59"/>
      <c r="Q47" s="59"/>
      <c r="R47" s="145" t="s">
        <v>47</v>
      </c>
      <c r="S47" s="78"/>
      <c r="T47" s="80"/>
      <c r="U47" s="81"/>
      <c r="V47" s="80"/>
      <c r="W47" s="81"/>
      <c r="X47" s="81"/>
      <c r="Y47" s="82"/>
      <c r="Z47" s="83"/>
      <c r="AA47" s="81"/>
      <c r="AB47" s="52"/>
      <c r="AC47" s="81"/>
      <c r="AD47" s="52"/>
      <c r="AE47" s="52"/>
      <c r="AF47" s="52"/>
      <c r="AG47" s="52"/>
      <c r="AH47" s="52"/>
      <c r="AI47" s="81"/>
      <c r="AJ47" s="59"/>
      <c r="AK47" s="85"/>
      <c r="AL47" s="34"/>
    </row>
    <row r="48" spans="1:42" s="147" customFormat="1" ht="16.5" customHeight="1" x14ac:dyDescent="0.2">
      <c r="A48" s="253" t="s">
        <v>43</v>
      </c>
      <c r="B48" s="254"/>
      <c r="C48" s="255"/>
      <c r="D48" s="75"/>
      <c r="E48" s="75"/>
      <c r="F48" s="59"/>
      <c r="G48" s="61"/>
      <c r="H48" s="61"/>
      <c r="I48" s="59"/>
      <c r="J48" s="59"/>
      <c r="K48" s="59"/>
      <c r="L48" s="59"/>
      <c r="M48" s="76"/>
      <c r="N48" s="77"/>
      <c r="O48" s="78"/>
      <c r="P48" s="59"/>
      <c r="Q48" s="59"/>
      <c r="R48" s="145"/>
      <c r="S48" s="78"/>
      <c r="T48" s="80"/>
      <c r="U48" s="81"/>
      <c r="V48" s="80"/>
      <c r="W48" s="60"/>
      <c r="X48" s="84">
        <f>+AD42+AD43+AD44+AD45</f>
        <v>8671</v>
      </c>
      <c r="Y48" s="60"/>
      <c r="Z48" s="84"/>
      <c r="AA48" s="59"/>
      <c r="AB48" s="84"/>
      <c r="AC48" s="84"/>
      <c r="AD48" s="84"/>
      <c r="AE48" s="84"/>
      <c r="AF48" s="84"/>
      <c r="AG48" s="84"/>
      <c r="AH48" s="84"/>
      <c r="AI48" s="59"/>
      <c r="AJ48" s="59"/>
      <c r="AK48" s="85"/>
      <c r="AL48" s="34"/>
    </row>
    <row r="49" spans="1:39" s="147" customFormat="1" ht="17.25" customHeight="1" x14ac:dyDescent="0.2">
      <c r="A49" s="242" t="s">
        <v>16</v>
      </c>
      <c r="B49" s="243"/>
      <c r="C49" s="248">
        <f>+AM30</f>
        <v>0.17489986648865152</v>
      </c>
      <c r="D49" s="148"/>
      <c r="E49" s="75"/>
      <c r="F49" s="59"/>
      <c r="G49" s="61" t="s">
        <v>30</v>
      </c>
      <c r="H49" s="61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60"/>
      <c r="V49" s="59"/>
      <c r="W49" s="55"/>
      <c r="X49" s="55"/>
      <c r="Y49" s="67"/>
      <c r="Z49" s="53"/>
      <c r="AA49" s="53"/>
      <c r="AB49" s="53"/>
      <c r="AC49" s="53"/>
      <c r="AD49" s="53"/>
      <c r="AE49" s="53"/>
      <c r="AF49" s="53"/>
      <c r="AG49" s="53"/>
      <c r="AH49" s="53"/>
      <c r="AI49" s="54"/>
      <c r="AJ49" s="61"/>
      <c r="AK49" s="32"/>
      <c r="AL49" s="33"/>
      <c r="AM49" s="149"/>
    </row>
    <row r="50" spans="1:39" ht="17.25" customHeight="1" x14ac:dyDescent="0.2">
      <c r="A50" s="166" t="s">
        <v>2</v>
      </c>
      <c r="B50" s="167"/>
      <c r="C50" s="246">
        <f>+AM9</f>
        <v>0.10380507343124165</v>
      </c>
      <c r="D50" s="144"/>
      <c r="E50" s="144"/>
      <c r="F50" s="62"/>
      <c r="G50" s="144"/>
      <c r="H50" s="62"/>
      <c r="I50" s="63"/>
      <c r="J50" s="63"/>
      <c r="K50" s="64"/>
      <c r="L50" s="65"/>
      <c r="M50" s="66"/>
      <c r="N50" s="65"/>
      <c r="O50" s="150"/>
      <c r="P50" s="151"/>
      <c r="Q50" s="151"/>
      <c r="R50" s="55"/>
      <c r="S50" s="55"/>
      <c r="T50" s="55"/>
      <c r="U50" s="55"/>
      <c r="V50" s="55"/>
      <c r="W50" s="72"/>
      <c r="X50" s="72"/>
      <c r="Y50" s="72"/>
      <c r="Z50" s="5"/>
      <c r="AA50" s="5"/>
      <c r="AB50" s="5"/>
      <c r="AC50" s="5"/>
      <c r="AD50" s="5"/>
      <c r="AE50" s="5"/>
      <c r="AF50" s="5"/>
      <c r="AG50" s="5"/>
      <c r="AH50" s="5"/>
      <c r="AJ50" s="55"/>
      <c r="AL50" s="31"/>
      <c r="AM50" s="95"/>
    </row>
    <row r="51" spans="1:39" ht="17.100000000000001" customHeight="1" x14ac:dyDescent="0.2">
      <c r="A51" s="244" t="s">
        <v>3</v>
      </c>
      <c r="B51" s="245"/>
      <c r="C51" s="249">
        <f>+AM10</f>
        <v>8.9118825100133511E-2</v>
      </c>
      <c r="D51" s="88"/>
      <c r="E51" s="152"/>
      <c r="F51" s="153"/>
      <c r="G51" s="153"/>
      <c r="H51" s="68"/>
      <c r="I51" s="69"/>
      <c r="J51" s="154"/>
      <c r="K51" s="155"/>
      <c r="L51" s="156"/>
      <c r="M51" s="157"/>
      <c r="N51" s="70"/>
      <c r="O51" s="71"/>
      <c r="P51" s="72"/>
      <c r="Q51" s="72"/>
      <c r="R51" s="72"/>
      <c r="S51" s="72"/>
      <c r="T51" s="72"/>
      <c r="U51" s="72"/>
      <c r="V51" s="72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L51" s="31"/>
      <c r="AM51" s="174">
        <v>2015</v>
      </c>
    </row>
    <row r="52" spans="1:39" ht="17.100000000000001" customHeight="1" x14ac:dyDescent="0.25">
      <c r="A52" s="166" t="s">
        <v>12</v>
      </c>
      <c r="B52" s="168"/>
      <c r="C52" s="246">
        <f>+AM23</f>
        <v>8.077436582109479E-2</v>
      </c>
      <c r="D52" s="86"/>
      <c r="E52" s="158" t="s">
        <v>27</v>
      </c>
      <c r="F52" s="159"/>
      <c r="G52" s="159"/>
      <c r="H52" s="159"/>
      <c r="I52" s="3"/>
      <c r="J52" s="160"/>
      <c r="K52" s="161"/>
      <c r="L52" s="162"/>
      <c r="M52" s="163"/>
      <c r="N52" s="6"/>
      <c r="O52" s="4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L52" s="31"/>
      <c r="AM52" s="174">
        <v>2020</v>
      </c>
    </row>
    <row r="53" spans="1:39" ht="17.100000000000001" customHeight="1" x14ac:dyDescent="0.2">
      <c r="A53" s="244" t="s">
        <v>17</v>
      </c>
      <c r="B53" s="245"/>
      <c r="C53" s="249">
        <f>+AM31</f>
        <v>8.0273698264352475E-2</v>
      </c>
      <c r="D53" s="86"/>
      <c r="E53" s="86"/>
      <c r="F53" s="86"/>
      <c r="G53" s="86"/>
      <c r="H53" s="86"/>
      <c r="I53" s="164"/>
      <c r="J53" s="164"/>
      <c r="K53" s="4"/>
      <c r="L53" s="4"/>
      <c r="M53" s="4"/>
      <c r="N53" s="4"/>
      <c r="O53" s="4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M53" s="175">
        <v>2025</v>
      </c>
    </row>
    <row r="54" spans="1:39" ht="17.100000000000001" customHeight="1" x14ac:dyDescent="0.2">
      <c r="A54" s="166" t="s">
        <v>8</v>
      </c>
      <c r="B54" s="167"/>
      <c r="C54" s="246">
        <f>+AM18</f>
        <v>5.4405874499332443E-2</v>
      </c>
      <c r="D54" s="88"/>
      <c r="E54" s="86"/>
      <c r="F54" s="86"/>
      <c r="G54" s="86"/>
      <c r="H54" s="86"/>
      <c r="I54" s="165"/>
      <c r="J54" s="165"/>
      <c r="K54" s="86"/>
      <c r="L54" s="86"/>
      <c r="M54" s="86"/>
      <c r="N54" s="86"/>
      <c r="O54" s="86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M54" s="175"/>
    </row>
    <row r="55" spans="1:39" ht="17.100000000000001" customHeight="1" x14ac:dyDescent="0.2">
      <c r="A55" s="244" t="s">
        <v>10</v>
      </c>
      <c r="B55" s="245"/>
      <c r="C55" s="249">
        <f>+AM20</f>
        <v>5.156875834445928E-2</v>
      </c>
      <c r="D55" s="88"/>
      <c r="E55" s="86"/>
      <c r="F55" s="86"/>
      <c r="G55" s="86"/>
      <c r="H55" s="86"/>
      <c r="I55" s="165"/>
      <c r="J55" s="165"/>
      <c r="K55" s="86"/>
      <c r="L55" s="86"/>
      <c r="M55" s="86"/>
      <c r="N55" s="86"/>
      <c r="O55" s="86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</row>
    <row r="56" spans="1:39" ht="17.100000000000001" customHeight="1" x14ac:dyDescent="0.2">
      <c r="A56" s="166" t="s">
        <v>6</v>
      </c>
      <c r="B56" s="167"/>
      <c r="C56" s="246">
        <f>+AM14</f>
        <v>4.4058744993324434E-2</v>
      </c>
      <c r="D56" s="88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  <row r="57" spans="1:39" ht="17.100000000000001" customHeight="1" x14ac:dyDescent="0.2">
      <c r="A57" s="244" t="s">
        <v>11</v>
      </c>
      <c r="B57" s="245"/>
      <c r="C57" s="249">
        <f>+AM21</f>
        <v>3.7550066755674232E-2</v>
      </c>
      <c r="D57" s="88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</row>
    <row r="58" spans="1:39" ht="17.100000000000001" customHeight="1" x14ac:dyDescent="0.2">
      <c r="A58" s="169" t="s">
        <v>13</v>
      </c>
      <c r="B58" s="170"/>
      <c r="C58" s="247">
        <f>+AM24</f>
        <v>3.4045393858477969E-2</v>
      </c>
      <c r="D58" s="88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</row>
    <row r="59" spans="1:39" ht="17.100000000000001" customHeight="1" thickBot="1" x14ac:dyDescent="0.25">
      <c r="A59" s="256" t="s">
        <v>28</v>
      </c>
      <c r="B59" s="257"/>
      <c r="C59" s="258">
        <f>SUM(C49:C58)</f>
        <v>0.75050066755674227</v>
      </c>
      <c r="D59" s="88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</row>
    <row r="60" spans="1:39" ht="17.100000000000001" customHeight="1" thickTop="1" x14ac:dyDescent="0.2">
      <c r="A60" s="88"/>
      <c r="B60" s="88"/>
      <c r="C60" s="88"/>
      <c r="D60" s="88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</row>
    <row r="61" spans="1:39" ht="17.100000000000001" customHeight="1" x14ac:dyDescent="0.2">
      <c r="A61" s="86"/>
      <c r="B61" s="86"/>
      <c r="C61" s="86"/>
      <c r="D61" s="88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L61" s="31"/>
      <c r="AM61" s="95"/>
    </row>
    <row r="62" spans="1:39" ht="17.100000000000001" customHeight="1" x14ac:dyDescent="0.2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L62" s="31"/>
      <c r="AM62" s="95"/>
    </row>
    <row r="63" spans="1:39" ht="17.100000000000001" customHeight="1" x14ac:dyDescent="0.2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L63" s="31"/>
      <c r="AM63" s="95"/>
    </row>
    <row r="64" spans="1:39" ht="17.100000000000001" customHeight="1" x14ac:dyDescent="0.2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177"/>
      <c r="AD64" s="178"/>
      <c r="AE64" s="177"/>
      <c r="AF64" s="178"/>
      <c r="AG64" s="177"/>
      <c r="AH64" s="177"/>
      <c r="AI64" s="178"/>
      <c r="AL64" s="31"/>
      <c r="AM64" s="95"/>
    </row>
    <row r="65" spans="1:39" ht="17.100000000000001" customHeight="1" x14ac:dyDescent="0.2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L65" s="31"/>
      <c r="AM65" s="95"/>
    </row>
    <row r="66" spans="1:39" ht="17.100000000000001" customHeight="1" x14ac:dyDescent="0.2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L66" s="31"/>
      <c r="AM66" s="95"/>
    </row>
    <row r="67" spans="1:39" ht="17.100000000000001" customHeight="1" x14ac:dyDescent="0.2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L67" s="31"/>
    </row>
    <row r="68" spans="1:39" ht="17.100000000000001" customHeight="1" x14ac:dyDescent="0.2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L68" s="31"/>
    </row>
    <row r="69" spans="1:39" x14ac:dyDescent="0.2"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</row>
    <row r="70" spans="1:39" x14ac:dyDescent="0.2"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</row>
    <row r="71" spans="1:39" x14ac:dyDescent="0.2"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</row>
    <row r="72" spans="1:39" x14ac:dyDescent="0.2"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5"/>
      <c r="Q72" s="5"/>
      <c r="R72" s="5"/>
      <c r="S72" s="5"/>
      <c r="T72" s="5"/>
      <c r="U72" s="5"/>
      <c r="V72" s="5"/>
    </row>
  </sheetData>
  <phoneticPr fontId="0" type="noConversion"/>
  <conditionalFormatting sqref="AM8:AM31">
    <cfRule type="cellIs" dxfId="0" priority="1" stopIfTrue="1" operator="between">
      <formula>1</formula>
      <formula>10</formula>
    </cfRule>
  </conditionalFormatting>
  <printOptions horizontalCentered="1"/>
  <pageMargins left="0.25" right="0.25" top="0.25" bottom="0.25" header="0.5" footer="0.25"/>
  <pageSetup scale="74" orientation="portrait" r:id="rId1"/>
  <headerFooter alignWithMargins="0">
    <oddFooter xml:space="preserve">&amp;L&amp;"Times New Roman,Regular"Source: Fall EIS File&amp;C&amp;"Times New Roman,Bold"&amp;11B-9.0&amp;R&amp;"Times New Roman,Regular"&amp;8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B-9.0</vt:lpstr>
      <vt:lpstr>'B-9.0'!Print_Area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Lane Ent Mister</cp:lastModifiedBy>
  <cp:lastPrinted>2025-12-10T16:17:23Z</cp:lastPrinted>
  <dcterms:created xsi:type="dcterms:W3CDTF">2001-05-21T19:32:29Z</dcterms:created>
  <dcterms:modified xsi:type="dcterms:W3CDTF">2026-04-21T15:51:02Z</dcterms:modified>
</cp:coreProperties>
</file>